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gda.zdrazil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SO 101" sheetId="3" r:id="rId3"/>
    <sheet name="SO 102" sheetId="4" r:id="rId4"/>
    <sheet name="SO 103" sheetId="5" r:id="rId5"/>
    <sheet name="SO 104" sheetId="6" r:id="rId6"/>
    <sheet name="SO 105" sheetId="7" r:id="rId7"/>
    <sheet name="SO 110" sheetId="8" r:id="rId8"/>
    <sheet name="SO 182" sheetId="9" r:id="rId9"/>
    <sheet name="SO 190" sheetId="10" r:id="rId10"/>
    <sheet name="SO 201" sheetId="11" r:id="rId11"/>
    <sheet name="SO 202" sheetId="12" r:id="rId12"/>
    <sheet name="SO 203" sheetId="13" r:id="rId13"/>
    <sheet name="SO 204" sheetId="14" r:id="rId14"/>
    <sheet name="SO 205" sheetId="15" r:id="rId15"/>
    <sheet name="SO 206" sheetId="16" r:id="rId16"/>
    <sheet name="SO 210" sheetId="17" r:id="rId17"/>
    <sheet name="SO 351" sheetId="18" r:id="rId18"/>
    <sheet name="SO 402" sheetId="19" r:id="rId19"/>
  </sheets>
  <definedNames/>
  <calcPr/>
  <webPublishing/>
</workbook>
</file>

<file path=xl/sharedStrings.xml><?xml version="1.0" encoding="utf-8"?>
<sst xmlns="http://schemas.openxmlformats.org/spreadsheetml/2006/main" count="6888" uniqueCount="1292">
  <si>
    <t xml:space="preserve">Firma: </t>
  </si>
  <si>
    <t>Rekapitulace ceny</t>
  </si>
  <si>
    <t>Stavba: 21073 - III/3516 Bítovčice - opěrná zeď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</si>
  <si>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</si>
  <si>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</si>
  <si>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</si>
  <si>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</si>
  <si>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</si>
  <si>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</si>
  <si>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</si>
  <si>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</si>
  <si>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</si>
  <si>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</si>
  <si>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</si>
  <si>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</si>
  <si>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21073</t>
  </si>
  <si>
    <t>III/3516 Bítovčice - opěrná zeď</t>
  </si>
  <si>
    <t>O</t>
  </si>
  <si>
    <t>Rozpočet:</t>
  </si>
  <si>
    <t>0,00</t>
  </si>
  <si>
    <t>15,00</t>
  </si>
  <si>
    <t>21,00</t>
  </si>
  <si>
    <t>3</t>
  </si>
  <si>
    <t>2</t>
  </si>
  <si>
    <t>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</si>
  <si>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</si>
  <si>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</si>
  <si>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</si>
  <si>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</si>
  <si>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</si>
  <si>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</si>
  <si>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</si>
  <si>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</si>
  <si>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</si>
  <si>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</si>
  <si>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</si>
  <si>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</si>
  <si>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</si>
  <si>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</si>
  <si>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</si>
  <si>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</si>
  <si>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</si>
  <si>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</si>
  <si>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</si>
  <si>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</si>
  <si>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</si>
  <si>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</si>
  <si>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</si>
  <si>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</si>
  <si>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</si>
  <si>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</si>
  <si>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provedení pasportizace komunikací a objízdných tras, vč. vypracování zprávy 
zajištění přístupu k nemovitostem</t>
  </si>
  <si>
    <t>VV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</si>
  <si>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</si>
  <si>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</si>
  <si>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</si>
  <si>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</si>
  <si>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vytyčení a ochrana inženýrských sítí v prostoru stavby</t>
  </si>
  <si>
    <t>02910</t>
  </si>
  <si>
    <t>a</t>
  </si>
  <si>
    <t>OSTATNÍ POŽADAVKY - ZEMĚMĚŘIČSKÁ MĚŘENÍ</t>
  </si>
  <si>
    <t>zahrnuje veškeré náklady spojené s objednatelem požadovanými pracemi,  
- pro stanovení orientační investorské ceny určete jednotkovou cenu jako 1% odhadované ceny stavby</t>
  </si>
  <si>
    <t>b</t>
  </si>
  <si>
    <t>vytyčení stavby</t>
  </si>
  <si>
    <t>c</t>
  </si>
  <si>
    <t>zaměření skutečného stavu po provedení stavby na podkladu katastrální mapy + CD</t>
  </si>
  <si>
    <t>02940</t>
  </si>
  <si>
    <t>OSTATNÍ POŽADAVKY - VYPRACOVÁNÍ DOKUMENTACE</t>
  </si>
  <si>
    <t>vypracování povodňového a havarijního plánu, včetně odsouhlasení</t>
  </si>
  <si>
    <t>zahrnuje veškeré náklady spojené s objednatelem požadovanými pracemi</t>
  </si>
  <si>
    <t>7</t>
  </si>
  <si>
    <t>029412</t>
  </si>
  <si>
    <t>OSTATNÍ POŽADAVKY - VYPRACOVÁNÍ MOSTNÍHO LISTU</t>
  </si>
  <si>
    <t>KUS</t>
  </si>
  <si>
    <t>most ev. č. 3516-4</t>
  </si>
  <si>
    <t>8</t>
  </si>
  <si>
    <t>02943</t>
  </si>
  <si>
    <t>OSTATNÍ POŽADAVKY - VYPRACOVÁNÍ RDS</t>
  </si>
  <si>
    <t>papírové vyhotovení RDS v počtu dle SoD + digitálně na CD 
objekty SO 101, 102, 103 104, 105, 110, 206</t>
  </si>
  <si>
    <t>papírové vyhotovení RDS v počtu dle SoD + digitálně na CD 
objekty SO 201, 202, 203</t>
  </si>
  <si>
    <t>papírové vyhotovení RDS v počtu dle SoD + digitálně na CD 
objekty SO 204</t>
  </si>
  <si>
    <t>11</t>
  </si>
  <si>
    <t>d</t>
  </si>
  <si>
    <t>papírové vyhotovení RDSv počtu dle SoD + digitálně na CD 
objekty SO 205</t>
  </si>
  <si>
    <t>12</t>
  </si>
  <si>
    <t>e</t>
  </si>
  <si>
    <t>papírové vyhotovení RDSv počtu dle SoD + digitálně na CD 
objekty SO 351</t>
  </si>
  <si>
    <t>13</t>
  </si>
  <si>
    <t>02944</t>
  </si>
  <si>
    <t>OSTAT POŽADAVKY - DOKUMENTACE SKUTEČ PROVEDENÍ V DIGIT FORMĚ</t>
  </si>
  <si>
    <t>papírové vyhotovení DSPS v počtu dle SoD, vč. závěrečné zprávy + digitálně na CD</t>
  </si>
  <si>
    <t>14</t>
  </si>
  <si>
    <t>02946</t>
  </si>
  <si>
    <t>OSTAT POŽADAVKY - FOTODOKUMENTACE</t>
  </si>
  <si>
    <t>fotodokumentace průběhu stavby - stav před zahájením, týdenní průběžná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</si>
  <si>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</si>
  <si>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15</t>
  </si>
  <si>
    <t>02950</t>
  </si>
  <si>
    <t>OSTATNÍ POŽADAVKY - POSUDKY, KONTROLY, REVIZNÍ ZPRÁVY</t>
  </si>
  <si>
    <t>Požadavky BOZP v průběhu stavby. Včetně oplocení staveniště. Cena za komplet</t>
  </si>
  <si>
    <t>16</t>
  </si>
  <si>
    <t>02953</t>
  </si>
  <si>
    <t>OSTATNÍ POŽADAVKY - HLAVNÍ MOSTNÍ PROHLÍDKA</t>
  </si>
  <si>
    <t>první hlavní prohlídka mostu, včetně zanesení do BMS, most ev. č. 3516-4 (SO 205)</t>
  </si>
  <si>
    <t>položka zahrnuje : 
- úkony dle ČSN 73 6221 
- provedení hlavní mostní prohlídky oprávněnou fyzickou nebo právnickou osobou 
- vyhotovení záznamu (protokolu), který jednoznačně definuje stav mostu</t>
  </si>
  <si>
    <t>17</t>
  </si>
  <si>
    <t>první hlavní prohlídka mostu, obecní most (SO 204)</t>
  </si>
  <si>
    <t>18</t>
  </si>
  <si>
    <t>02990</t>
  </si>
  <si>
    <t>OSTATNÍ POŽADAVKY - INFORMAČNÍ TABULE</t>
  </si>
  <si>
    <t>Informační billboard. Název akce, investor, zhotovitel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</si>
  <si>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</si>
  <si>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19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</si>
  <si>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</si>
  <si>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</si>
  <si>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</si>
  <si>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101</t>
  </si>
  <si>
    <t>Silnice km 3,415-3,770</t>
  </si>
  <si>
    <t>014102</t>
  </si>
  <si>
    <t>POPLATKY ZA SKLÁDKU</t>
  </si>
  <si>
    <t>T</t>
  </si>
  <si>
    <t>nevhodná zemina z výkopů, včetně uložení na skládku</t>
  </si>
  <si>
    <t>- poplatek za uložení zeminy na skládku, zemina z výkopův místě podkladních vrstev a nezp. krajnice (pol. č. 123737): 1,8*284,833=512,699 [A] 
 - poplatek za uložení zeminy na skládku, zemina v místě výkopu pro uliční vpusť, horskou vpusť (pol. č. 131737!): 1,8*41,675=75,015 [B] 
Celkem: A+B=587,714 [C]</t>
  </si>
  <si>
    <t>zahrnuje veškeré poplatky provozovateli skládky související s uložením odpadu na skládce.</t>
  </si>
  <si>
    <t>015130</t>
  </si>
  <si>
    <t>POPLATKY ZA LIKVIDACI ODPADŮ NEKONTAMINOVANÝCH - 17 03 02  VYBOURANÝ ASFALTOVÝ BETON BEZ DEHTU</t>
  </si>
  <si>
    <t>poplatky za uložení asfaltových směsí (pol. č. 113137)</t>
  </si>
  <si>
    <t>- uložení frézovaného asfaltu v místech znaků inženýrských sítí (pol. č. 113137): 
 - poklop kanalizace: 2,5*17*2*0,22*2=37,400 [A] 
 - vpusti (mříže): 2,5*1*1,5*0,22*1,5=1,238 [B] 
 - vodovod (krycí hrnce): 2,5*3*1,5*0,22*1,5=3,713 [C] 
Celkem: A+B+C=42,351 [D]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</si>
  <si>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</si>
  <si>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Zemní práce</t>
  </si>
  <si>
    <t>113137</t>
  </si>
  <si>
    <t>ODSTRANĚNÍ KRYTU ZPEVNĚNÝCH PLOCH S ASFALT POJIVEM, ODVOZ DO 16KM</t>
  </si>
  <si>
    <t>M3</t>
  </si>
  <si>
    <t>odstranění asf. krytu po frézování v místech znaků inženýrských sítí</t>
  </si>
  <si>
    <t>- poklop kanalizace: 17*2*0,22*2=14,960 [A] 
 - vpusti (mříže): 1*1,5*0,22*1,5=0,495 [B] 
 - vodovod (krycí hrnce): 3*1,5*0,22*1,5=1,485 [C] 
Celkem: A+B+C=16,940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</si>
  <si>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</si>
  <si>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</si>
  <si>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</si>
  <si>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odstranění asfaltových vrstev, včetně odvozu a likvidace v režii zhotovitele</t>
  </si>
  <si>
    <t>- frézování asfaltových vrstev prům. tl. 220 mm na silnici III/3516: 0,3*6,01*0,22*355,13=140,866 [A]</t>
  </si>
  <si>
    <t>113721</t>
  </si>
  <si>
    <t>FRÉZOVÁNÍ ZPEVNĚNÝCH PLOCH ASFALTOVÝCH, ODVOZ DO 1KM</t>
  </si>
  <si>
    <t>odstranění asfaltových vrstev vč. odvozu na meziskládku, zpětné použití na vrstvu RS-CA (č. pol. 567504)</t>
  </si>
  <si>
    <t>- frézování asfaltových vrstev prům. tl. 220 mm na silnici III/3516 se zpětným použitím pro vrstvu RS-CA: 0,7*6,01*0,22*355,13=328,687 [A]</t>
  </si>
  <si>
    <t>123737</t>
  </si>
  <si>
    <t>ODKOP PRO SPOD STAVBU SILNIC A ŽELEZNIC TŘ. I, ODVOZ DO 16KM</t>
  </si>
  <si>
    <t>provedení výkopů podkladních vrstev, odvoz na skládku vč. uložení</t>
  </si>
  <si>
    <t>- provedení výkopů podkladních vrstev (vrstva ze ŠD) v místě vozovky: 6,01*0,1*355,13=213,433 [A] 
 - provedení výkopů v místě nezpevněných krajnic: 0,75*0,2*476=71,400 [B] 
Celkem: A+B=284,833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</si>
  <si>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</si>
  <si>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131737</t>
  </si>
  <si>
    <t>HLOUBENÍ JAM ZAPAŽ I NEPAŽ TŘ. I, ODVOZ DO 16KM</t>
  </si>
  <si>
    <t>provedení výkopů pro uliční vpustě a kanalizační šachty, odvoz na skládku vč. uložení</t>
  </si>
  <si>
    <t>- výkop jámy pro uliční vpusti: 4*2*2*2=32,000 [A] 
 - výkop jámy pro horskou vpusť: 1,9*1,5*2,5=7,125 [B] 
 - výkop zeminy pro úpravu v místě zaústění do stávajícího zatrubnění: 0,3*8,5=2,550 [C] 
Celkem: A+B+C=41,675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</si>
  <si>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</si>
  <si>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132737</t>
  </si>
  <si>
    <t>HLOUBENÍ RÝH ŠÍŘ DO 2M PAŽ I NEPAŽ TŘ. I, ODVOZ DO 16KM</t>
  </si>
  <si>
    <t>hloubení rýh pro přípojky UV</t>
  </si>
  <si>
    <t>- rýhy pro přípojky (uličních vpustí): 4*0,8*2=6,400 [A]</t>
  </si>
  <si>
    <t>17180</t>
  </si>
  <si>
    <t>ULOŽENÍ SYPANINY DO NÁSYPŮ Z NAKUPOVANÝCH MATERIÁLŮ</t>
  </si>
  <si>
    <t>- zásyp jámy v místě uličních vpusti (odečet objemu uličních vpustí): 4*2*1,7*2-1,335=25,865 [A] 
 - zásyp jámy v místě horské vpusti: 1,9*1,5*2,5=7,125 [B] 
 - zásyp rýh v místě přípojek: 4*0,8*1,7=5,440 [C] 
Celkem: A+B+C=38,430 [D]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</si>
  <si>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</si>
  <si>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</si>
  <si>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</si>
  <si>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</si>
  <si>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hutnění pláně po odstranění podkladní vrstvy</t>
  </si>
  <si>
    <t>- hutnění zemní pláně po odstranění podkladní vrstvy (vrstva ze ŠD) v místě vozovky: 6,01*355,13=2 134,331 [A]</t>
  </si>
  <si>
    <t>položka zahrnuje úpravu pláně včetně vyrovnání výškových rozdílů. Míru zhutnění určuje projekt.</t>
  </si>
  <si>
    <t>Komunikace</t>
  </si>
  <si>
    <t>567504</t>
  </si>
  <si>
    <t>VRSTVY PRO OBNOVU A OPRAVY RECYK ZA STUDENA CEM A ASF EMULZÍ</t>
  </si>
  <si>
    <t>sanace podloží pomocí recyklace za studena na místě</t>
  </si>
  <si>
    <t>- celkový objem materiálu pro vrstvu RS 0/32 CA (na místě): 6,59*0,22*355,1=514,824 [A] 
využití stávajících vyzískaných materiálů do vrstvy RS 0/32 CA (na místě):: 
 - objem vyfrézovaných asfaltových vrstev (použití do vrstvy RS-CA, SO 101, č. pol. 113721a): 0,7*6,01*0,22*355,13=328,687 m3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</si>
  <si>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</si>
  <si>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56963</t>
  </si>
  <si>
    <t>ZPEVNĚNÍ KRAJNIC Z RECYKLOVANÉHO MATERIÁLU TL DO 150MM</t>
  </si>
  <si>
    <t>zpevnění krajnic z recyklovaného asfaltu v tl. 150 mm</t>
  </si>
  <si>
    <t>- zpevnění krajnic z R-materiálu v tl. do 150 mm: 0,75*480=360,000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</si>
  <si>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</si>
  <si>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</si>
  <si>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</si>
  <si>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mezi podkladní asfaltovou vrstvou a podkladní vrstvou, infiltrační  postřik z kation. asfalt. emulze PI-C, 0.8kg/m2 po vyštěpení</t>
  </si>
  <si>
    <t>- infiltrační postřik 0.8kg/m2 po vyštěpení na silnici III/3516: 6,59*355,1=2 340,109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</si>
  <si>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</si>
  <si>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</si>
  <si>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</si>
  <si>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"mezi obrusnou a podkladní vrstvou, spojovací postřik z kation. asfalt. emulze PS-C, 0.3g/m2 po vyštěpení  
UP. TUHÉ"</t>
  </si>
  <si>
    <t>- spojovací postřik 0.3g/m2 po vyštěpení na silnici III/3516: 6,15*355,13=2 184,050 [A]</t>
  </si>
  <si>
    <t>574A34</t>
  </si>
  <si>
    <t>ASFALTOVÝ BETON PRO OBRUSNÉ VRSTVY ACO 11+, 11S TL. 40MM</t>
  </si>
  <si>
    <t>dodání směsi pro obrusnou vrstvu vč. asfaltové zálivky</t>
  </si>
  <si>
    <t>- vrstva ACO11+ 50/70 pro obrusnou vrstvu: 5,95*355,1=2 112,845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</si>
  <si>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</si>
  <si>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574E58</t>
  </si>
  <si>
    <t>ASFALTOVÝ BETON PRO PODKLADNÍ VRSTVY ACP 22+, 22S TL. 60MM</t>
  </si>
  <si>
    <t>dodání směsi pro podkladní vrstvu vč. asfaltové zálivky</t>
  </si>
  <si>
    <t>- vrstva ACP 16+ 50/70 pro podkladní vrstvu: 6,15*355,1=2 183,865 [A]</t>
  </si>
  <si>
    <t>Potrubí</t>
  </si>
  <si>
    <t>87433</t>
  </si>
  <si>
    <t>POTRUBÍ Z TRUB PLASTOVÝCH ODPADNÍCH DN DO 150MM</t>
  </si>
  <si>
    <t>M</t>
  </si>
  <si>
    <t>nová kanalizační přípojka mezi uliční vpusíi a dešťovou kanalizaci DN 150, SN16</t>
  </si>
  <si>
    <t>- kanalizační přípojka plastová DN 150 celk. dl. 4m: 4=4,000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</si>
  <si>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</si>
  <si>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89712</t>
  </si>
  <si>
    <t>VPUSŤ KANALIZAČNÍ ULIČNÍ KOMPLETNÍ Z BETONOVÝCH DÍLCŮ</t>
  </si>
  <si>
    <t>dodávka a osazení předepsaných dílů uliční vpusti včetně osazení mříže</t>
  </si>
  <si>
    <t>- nová uliční vpusť: 4=4,000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</si>
  <si>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</si>
  <si>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89722</t>
  </si>
  <si>
    <t>VPUSŤ KANALIZAČNÍ HORSKÁ KOMPLETNÍ Z BETON DÍLCŮ</t>
  </si>
  <si>
    <t>nová horská vpusť</t>
  </si>
  <si>
    <t>- nová horská vpusť: 1=1,000 [A]</t>
  </si>
  <si>
    <t>20</t>
  </si>
  <si>
    <t>89921</t>
  </si>
  <si>
    <t>VÝŠKOVÁ ÚPRAVA POKLOPŮ</t>
  </si>
  <si>
    <t>výšková úprava poklopů v intravilánu</t>
  </si>
  <si>
    <t>- výšková úprava poklopů kanalizace v intravilánu: 17=17,000 [A]</t>
  </si>
  <si>
    <t>- položka výškové úpravy zahrnuje všechny nutné práce a materiály pro zvýšení nebo snížení zařízení (včetně nutné úpravy stávajícího povrchu vozovky nebo chodníku).</t>
  </si>
  <si>
    <t>21</t>
  </si>
  <si>
    <t>89922</t>
  </si>
  <si>
    <t>VÝŠKOVÁ ÚPRAVA MŘÍŽÍ</t>
  </si>
  <si>
    <t>výšková úprava mříží u vpustí v intravilánu</t>
  </si>
  <si>
    <t>- výšková úprava mříží u vpustí v intravilánu: 1=1,000 [A]</t>
  </si>
  <si>
    <t>22</t>
  </si>
  <si>
    <t>89923</t>
  </si>
  <si>
    <t>VÝŠKOVÁ ÚPRAVA KRYCÍCH HRNCŮ</t>
  </si>
  <si>
    <t>výšková úprava krycích hrnců v intravilánu</t>
  </si>
  <si>
    <t>- výšková úprava krycích hrnců v intravilánu: 3=3,000 [A]</t>
  </si>
  <si>
    <t>Ostatní konstrukce a práce</t>
  </si>
  <si>
    <t>23</t>
  </si>
  <si>
    <t>9113B1</t>
  </si>
  <si>
    <t>SVODIDLO OCEL SILNIČ JEDNOSTR, ÚROVEŇ ZADRŽ H1 -DODÁVKA A MONTÁŽ</t>
  </si>
  <si>
    <t>dodávka ocelového svodidla s úrovní zadržení H1</t>
  </si>
  <si>
    <t>- dodávka ocelového svodidla s úrovní zadržení H1: 53,03=53,030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</si>
  <si>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</si>
  <si>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24</t>
  </si>
  <si>
    <t>9113B3</t>
  </si>
  <si>
    <t>SVODIDLO OCEL SILNIČ JEDNOSTR, ÚROVEŇ ZADRŽ H1 - DEMONTÁŽ S PŘESUNEM</t>
  </si>
  <si>
    <t>odstranění stávajícího svodidla, včetně odvozu a likvidace v režii zhotovitele</t>
  </si>
  <si>
    <t>- odstranění stávajícího ocelového svodidla dl. 46,09 m: 46,09=46,090 [A]</t>
  </si>
  <si>
    <t>položka zahrnuje:  
- demontáž a odstranění zařízení  
- jeho odvoz na předepsané místo</t>
  </si>
  <si>
    <t>25</t>
  </si>
  <si>
    <t>917224</t>
  </si>
  <si>
    <t>SILNIČNÍ A CHODNÍKOVÉ OBRUBY Z BETONOVÝCH OBRUBNÍKŮ ŠÍŘ 150MM</t>
  </si>
  <si>
    <t>betonové obrubníky šířky 150 mm do betonového lože C 20/25 nXF3</t>
  </si>
  <si>
    <t>- přechodové obrubníky 1000x150x150-250 mm (5 levých a 5 pravých): 10=10,000 [A] 
 - nájezdové obrubníky 1000x150x150 mm: 21,5=21,500 [B] 
 - silniční obrubníky 1000x150x250 mm: 130=130,000 [C] 
Celkem: A+B+C=161,500 [D]</t>
  </si>
  <si>
    <t>Položka zahrnuje:  
dodání a pokládku betonových obrubníků o rozměrech předepsaných zadávací dokumentací  
betonové lože i boční betonovou opěrku.</t>
  </si>
  <si>
    <t>26</t>
  </si>
  <si>
    <t>918512</t>
  </si>
  <si>
    <t>ČELA PROPUSTU Z KAMENE NA MC</t>
  </si>
  <si>
    <t>zpevnění čela zatrubnění kamenem do betonu</t>
  </si>
  <si>
    <t>- zpevnění čela zatrubnění kamenem do betonu : 0,3*8,5=2,550 [A]</t>
  </si>
  <si>
    <t>Položka zahrnuje:  
zdivo z lomového kamen na MC ve tvaru, předepsaným zadávací dokumentací  
vyspárování zdiva MC</t>
  </si>
  <si>
    <t>27</t>
  </si>
  <si>
    <t>919111</t>
  </si>
  <si>
    <t>ŘEZÁNÍ ASFALTOVÉHO KRYTU VOZOVEK TL DO 50MM</t>
  </si>
  <si>
    <t>spáry v napojení na stávající komunikace</t>
  </si>
  <si>
    <t>- řezání asf. krytu vozovek v místě napojení na stávající komunikace: 6+14+35+5=60,000 [A]</t>
  </si>
  <si>
    <t>položka zahrnuje řezání vozovkové vrstvy v předepsané tloušťce, včetně spotřeby vody</t>
  </si>
  <si>
    <t>28</t>
  </si>
  <si>
    <t>931325</t>
  </si>
  <si>
    <t>TĚSNĚNÍ DILATAČ SPAR ASF ZÁLIVKOU MODIFIK PRŮŘ DO 600MM2</t>
  </si>
  <si>
    <t>těsnění dilatačních spar asfaltovou zálivkou</t>
  </si>
  <si>
    <t>- těsnění dilatačních spar asfaltovou zálivkou (viz položka č. 919111): 60=60,000 [A]</t>
  </si>
  <si>
    <t>položka zahrnuje dodávku a osazení předepsaného materiálu, očištění ploch spáry před úpravou, očištění okolí spáry po úpravě  
nezahrnuje těsnící profil</t>
  </si>
  <si>
    <t>SO 102</t>
  </si>
  <si>
    <t>Silnice km 3,770-4,000</t>
  </si>
  <si>
    <t>- poplatek za uložení zeminy na skládku, zemina z výkopův místě nezp. krajnice (pol. č. 123737): 1,8*0,75*0,2*476=128,520 [A]</t>
  </si>
  <si>
    <t>- uložení frézovaného asfaltu v místech znaků inženýrských sítí (pol. č. 113137): 2,5*9*2*0,1*2=9,000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</si>
  <si>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</si>
  <si>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- poklop kanalizace: 9*2*0,1*2=3,600 [A]</t>
  </si>
  <si>
    <t>odstranění asfaltových vrstev včetně odvozu a likvidace v režii zhotovitele</t>
  </si>
  <si>
    <t>- frézování asfaltových vrstev prům. tl. 100 mm na silnici III/3516: 6,2*0,1*230=142,600 [A]</t>
  </si>
  <si>
    <t>- provedení výkopů v místě nezpevněných krajnic: 0,75*0,2*476=71,400 [A]</t>
  </si>
  <si>
    <t>- zpevnění krajnic z r-materiálu v tl. do 150 mm: 0,75*476=357,000 [A]</t>
  </si>
  <si>
    <t>"mezi obrusnou a podkladní vrstvou, spojovací postřik z kation. asfalt. emulze PS-C, 0.3g/m2 po vyštěpení</t>
  </si>
  <si>
    <t>- spojovací postřik 0.3g/m2 po vyštěpení na silnici III/3516: 6,45*230=1 483,500 [A]</t>
  </si>
  <si>
    <t>mezi podkladní asfaltovou vrstvou a podkladní vrstvou, spojovací  postřik z kation. asfalt. emulze PI-C, 0.5kg/m2 po vyštěpení</t>
  </si>
  <si>
    <t>- spojovací postřik 0.5kg/m2 po vyštěpení na silnici III/3516: 6,45*230=1 483,500 [A]</t>
  </si>
  <si>
    <t>- vrstva ACO11+ 50/70 pro obrusnou vrstvu: 6,25*230=1 437,500 [A]</t>
  </si>
  <si>
    <t>- vrstva ACP 16+ 50/70 pro podkladní vrstvu: 6,45*230=1 483,500 [A]</t>
  </si>
  <si>
    <t>- těsnění dilatačních spar asfaltovou zálivkou (viz položka č. 919111): 95=95,000 [A]</t>
  </si>
  <si>
    <t>SO 103</t>
  </si>
  <si>
    <t>Silnice km 4,000-4,835</t>
  </si>
  <si>
    <t>- poplatek za uložení zeminy na skládku, zemina z výkopův místě podkladních vrstev a nezp. krajnice (pol. č. 123737): 1,8*617,425=1 111,365 [A] 
 - poplatek za uložení zeminy na skládku, zemina v místě výkopu pro uliční vpusť, horskou vpusť (pol. č. 131737): 1,8*40,315=72,567 [B] 
Celkem: A+B=1 183,932 [C]</t>
  </si>
  <si>
    <t>- uložení frézovaného asfaltu v místech znaků inženýrských sítí (pol. č. 113137): 2,5*35,585=88,963 [A]</t>
  </si>
  <si>
    <t>015140</t>
  </si>
  <si>
    <t>POPLATKY ZA LIKVIDACI ODPADŮ NEKONTAMINOVANÝCH - 17 01 01  BETON Z DEMOLIC OBJEKTŮ, ZÁKLADŮ TV</t>
  </si>
  <si>
    <t>betonová přídlažba včetně betonového podkladu, uložení na skládku</t>
  </si>
  <si>
    <t>- uložení přídlažby betonové 500x250x80 včetně betonového podkladu: 2,3*0,25*0,2*298,95=34,379 [A]</t>
  </si>
  <si>
    <t>- poklop kanalizace: 32*2*0,22*2=28,160 [A] 
 - vpusti (mříže): 9*1,5*0,22*1,5=4,455 [B] 
 - vodovod (krycí hrnce): 6*1,5*0,22*1,5=2,970 [C] 
Celkem: A+B+C=35,585 [D]</t>
  </si>
  <si>
    <t>113457</t>
  </si>
  <si>
    <t>ODSTRAN KRYTU ZPEVNĚNÝCH PLOCH Z BETONU  VČET PODKLADU, ODVOZ DO 16KM</t>
  </si>
  <si>
    <t>odstranění stávající přídlažby včetně podkadu, odvoz na skládku vč. uložení</t>
  </si>
  <si>
    <t>- odstranění přídlažby betonové 500x250x80 včetně betonového podkladu: 0,25*0,2*298,95=14,948 [A]</t>
  </si>
  <si>
    <t>- frézování asfaltových vrstev prům. tl. 220 mm na silnici III/3516: 0,3*6,25*0,22*835=344,438 [A]</t>
  </si>
  <si>
    <t>- frézování asfaltových vrstev prům. tl. 220 mm na silnici III/3516 se zpětným použitím pro vrstvu RS-CA: 0,7*6,25*0,22*835=803,688 [A]</t>
  </si>
  <si>
    <t>- provedení výkopů podkladních vrstev (vrstva ze ŠD) v místě vozovky: 6,25*0,1*835=521,875 [A] 
 - provedení výkopů v místě nezpevněných krajnic: 0,75*0,2*637=95,550 [B] 
Celkem: A+B=617,425 [C]</t>
  </si>
  <si>
    <t>- výkop jámy pro uliční vpusti: 5*2*2*2=40,000 [A] 
 - výkop zeminy pro úpravu v místě zaústění do stávajícího zatrubnění: 0,3*1,05=0,315 [B] 
Celkem: A+B=40,315 [C]</t>
  </si>
  <si>
    <t>zásyp vhodnou zeminou v místě uličních vpustí a přípojek</t>
  </si>
  <si>
    <t>- zásyp jámy v místě uličních vpusti: 5*2*1,7*2-1,669=32,331 [A] 
 - zásyp rýh v místě přípojek DN 150: 0,8*1,7*31,5=42,840 [B] 
 - zásyp rýh v místě přípojek DN 200: 1*1,7*20=34,000 [C] 
Celkem: A+B+C=109,171 [D]</t>
  </si>
  <si>
    <t>- hutnění zemní pláně po odstranění podkladní vrstvy (vrstva ze ŠD) v místě vozovky: 7,05*835=5 886,750 [A]</t>
  </si>
  <si>
    <t>- celkový objem materiálu pro vrstvu RS 0/32 CA (na místě): 7,05*0,22*835=1 295,085 [A] 
využití stávajících vyzískaných materiálů do vrstvy RS 0/32 CA (na místě):: 
 - objem vyfrézovaných asfaltových vrstev (použití do vrstvy RS-CA, SO 101, č. pol. 113721a): 0,7*6,25*0,22*835=803,688 m2</t>
  </si>
  <si>
    <t>- zpevnění krajnic z R-materiálu v tl. do 150 mm: 0,75*637=477,750 [A]</t>
  </si>
  <si>
    <t>- infiltrační postřik 0.8kg/m2 po vyštěpení na silnici III/3516: 7,05*835=5 886,750 [A]</t>
  </si>
  <si>
    <t>mezi obrusnou a podkladní vrstvou, spojovací postřik z kation. asfalt. emulze PS-C, 0.3g/m2 po vyštěpení</t>
  </si>
  <si>
    <t>- spojovací postřik 0.3g/m2 po vyštěpení na silnici III/3516: 6,45*835=5 385,750 [A]</t>
  </si>
  <si>
    <t>- vrstva ACO11+ 50/70 pro obrusnou vrstvu: 6,25*835=5 218,750 [A]</t>
  </si>
  <si>
    <t>574E56</t>
  </si>
  <si>
    <t>ASFALTOVÝ BETON PRO PODKLADNÍ VRSTVY ACP 16+, 16S TL. 60MM</t>
  </si>
  <si>
    <t>- vrstva ACP 16+ 50/70 pro podkladní vrstvu: 6,45*835=5 385,750 [A]</t>
  </si>
  <si>
    <t>58252</t>
  </si>
  <si>
    <t>DLÁŽDĚNÉ KRYTY Z BETONOVÝCH DLAŽDIC DO LOŽE Z MC</t>
  </si>
  <si>
    <t>betonová přídlažba do betonového lože C 20/25 nXF3</t>
  </si>
  <si>
    <t>- nová betonová přídlažba 500x250x80 mm do betonu C 20/25 nXF3: 0,25*194=48,500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</si>
  <si>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</si>
  <si>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nové plastové potrubí mezi uličními vpustmii DN 150, SN16</t>
  </si>
  <si>
    <t>- nové plastové potrubí: 24,50=24,500 [A]</t>
  </si>
  <si>
    <t>87434</t>
  </si>
  <si>
    <t>POTRUBÍ Z TRUB PLASTOVÝCH ODPADNÍCH DN DO 200MM</t>
  </si>
  <si>
    <t>nové plastové potrubí DN 200, SN16</t>
  </si>
  <si>
    <t>- nové plastové potrubí: 20=20,000 [A]</t>
  </si>
  <si>
    <t>- nová uliční vpusť: 2=2,000 [A]</t>
  </si>
  <si>
    <t>- výšková úprava poklopů kanalizace v intravilánu: 32=32,000 [A]</t>
  </si>
  <si>
    <t>- výšková úprava mříží u vpustí v intravilánu: 9=9,000 [A]</t>
  </si>
  <si>
    <t>- výšková úprava krycích hrnců v intravilánu: 6=6,000 [A]</t>
  </si>
  <si>
    <t>- přechodové obrubníky 1000x150x150-250 mm (4 levé a 4 pravé): 8=8,000 [A] 
 - nájezdové obrubníky 1000x150x150 mm: 16=16,000 [B] 
 - silniční obrubníky 1000x150x250 mm: 184=184,000 [C] 
Celkem: A+B+C=208,000 [D]</t>
  </si>
  <si>
    <t>- zpevnění čela zatrubnění kamenem do betonu : 0,3*3,5=1,050 [A]</t>
  </si>
  <si>
    <t>- řezání asf. krytu vozovek v místě napojení na stávající komunikace: 30=30,000 [A]</t>
  </si>
  <si>
    <t>- těsnění dilatačních spar asfaltovou zálivkou (viz položka č. 919111): 30=30,000 [A]</t>
  </si>
  <si>
    <t>SO 104</t>
  </si>
  <si>
    <t>Úprava objízdné trasy</t>
  </si>
  <si>
    <t>frézovaný asfalt, uložení na skládku</t>
  </si>
  <si>
    <t>- uložení frézovaného asfaltu na skládce (pol. č . 11372A): 2,5*3,1*0,15*48=55,800 [A]</t>
  </si>
  <si>
    <t>odstranění asf. krytu v místě objízdné trasy</t>
  </si>
  <si>
    <t>- odstranění asf. krytu v místě objízdné trasy: 3,1*0,15*48=22,320 [A]</t>
  </si>
  <si>
    <t>567306</t>
  </si>
  <si>
    <t>VRSTVY PRO OBNOVU A OPRAVY Z RECYKLOVANÉHO MATERIÁLU</t>
  </si>
  <si>
    <t>zpevnění vozovky v místě objízdné trasy v tl. 2x160 mm</t>
  </si>
  <si>
    <t>- zpevnění vozovky v místě objízdné trasy v tl. 2x160 mm: 3,1*0,32*48=47,616 [A]</t>
  </si>
  <si>
    <t>SO 105</t>
  </si>
  <si>
    <t>Sjezdy</t>
  </si>
  <si>
    <t>- poplatek za uložení zeminy na skládku, zemina z výkopův místě sjezdů (pol. č. 123737): 1,8*2*0,4*85=122,400 [A]</t>
  </si>
  <si>
    <t>provedení výkopů (nestmelených vrstev) v místě sjezdů, odvoz na skládku vč. uložení</t>
  </si>
  <si>
    <t>- provedení výkopů v místě sjezdů: 2*0,4*85=68,000 [A]</t>
  </si>
  <si>
    <t>- hutnění zemní pláně po odstranění podkladní vrstvy (vrstva ze ŠD) v místě vozovky: 2*85=170,000 [A]</t>
  </si>
  <si>
    <t>56334</t>
  </si>
  <si>
    <t>VOZOVKOVÉ VRSTVY ZE ŠTĚRKODRTI TL. DO 200MM</t>
  </si>
  <si>
    <t>vozovkové vrstvy ze ŠD v místě sjezdů</t>
  </si>
  <si>
    <t>- vozovkové vrstvy ze ŠD fr. 0/63 v místě sjezdů: 2*2*85=340,000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</si>
  <si>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</si>
  <si>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SO 110</t>
  </si>
  <si>
    <t>Chodníky</t>
  </si>
  <si>
    <t>- hutnění zemní pláně po odstranění podkladní vrstvy (vrstva ze ŠD) v místě vozovky: 0,9*109=98,100 [A]</t>
  </si>
  <si>
    <t>56333</t>
  </si>
  <si>
    <t>VOZOVKOVÉ VRSTVY ZE ŠTĚRKODRTI TL. DO 150MM</t>
  </si>
  <si>
    <t>podkladní vrstva pod zámkovou dlažbu v místě chodníku</t>
  </si>
  <si>
    <t>- podkladní vrstva pod zámkovou dlažbu v místě chodníku: 0,9*109=98,100 [A]</t>
  </si>
  <si>
    <t>582611</t>
  </si>
  <si>
    <t>KRYTY Z BETON DLAŽDIC SE ZÁMKEM ŠEDÝCH TL 60MM DO LOŽE Z KAM</t>
  </si>
  <si>
    <t>chodník ze zámkové dlažby betonové 200x100x60 mm</t>
  </si>
  <si>
    <t>- chodník ze zámkové dlažby betonové 200x100x60 mm: 0,9*109=98,100 [A]</t>
  </si>
  <si>
    <t>917223</t>
  </si>
  <si>
    <t>SILNIČNÍ A CHODNÍKOVÉ OBRUBY Z BETONOVÝCH OBRUBNÍKŮ ŠÍŘ 100MM</t>
  </si>
  <si>
    <t>chodníkové obrubníky v místě chodníku včetně betonového lože z betonu C20/25 nXF3</t>
  </si>
  <si>
    <t>- chodníkové obrubníky 1000x100x250 mm: 8=8,000 [A]</t>
  </si>
  <si>
    <t>SO 182</t>
  </si>
  <si>
    <t>Dopravně inženýrské opatření</t>
  </si>
  <si>
    <t>91400</t>
  </si>
  <si>
    <t>DOČASNÉ ZAKRYTÍ NEBO OTOČENÍ STÁVAJÍCÍCH DOPRAVNÍCH ZNAČEK</t>
  </si>
  <si>
    <t>zakrytí stávajících dopravních značek</t>
  </si>
  <si>
    <t>- počet zakrytých stávajících dopravních značek: 20=20,000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</si>
  <si>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</si>
  <si>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</si>
  <si>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</si>
  <si>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Etapa č. 1a: 
 - A10 - 2x: 2=2,000 [A] 
 - A15 - 2x: 2=2,000 [B] 
 - B1 - 2x: 2=2,000 [C] 
 - C4a - 2x: 2=2,000 [D] 
 - Z4b - 10x: 10=10,000 [E] 
Etapa č. 1b: 
 - A10 - 2x: 2=2,000 [F] 
 - A15 - 2x: 2=2,000 [G] 
 - B1 - 2x: 2=2,000 [H] 
 - C4a - 2x: 2=2,000 [I] 
 - Z4b - 9x: 9=9,000 [J] 
Etapa č. 1c: 
 - A10 - 2x: 2=2,000 [K] 
 - A15 - 2x: 2=2,000 [L] 
 - B1 - 4x: 4=4,000 [M] 
 - C4b - 2x: 2=2,000 [N] 
 - IJ4b - 2x: 2=2,000 [O] 
 - P7 - 1x: 1=1,000 [P] 
 - P8 - 1x: 1=1,000 [Q] 
 - Z4a - 6x: 6=6,000 [R] 
 - Z4b - 15x: 15=15,000 [S] 
Etapa č. 1d: 
 - A10 - 2x: 2=2,000 [T] 
 - A15 - 2x: 2=2,000 [U] 
 - B1 - 4x: 4=4,000 [V] 
 - C4a - 1x: 1=1,000 [W] 
 - C4b - 1x: 1=1,000 [X] 
 - IJ4b - 2x: 2=2,000 [Y] 
 - P7 - 1x: 1=1,000 [Z] 
 - P8 - 1x: 1=1,000 [AA] 
 - Z4b - 20x: 20=20,000 [AB] 
Etapa č. 2: 
 - B1 - 2x: 2=2,000 [AC] 
 - E3a - 16x: 16=16,000 [AD] 
 - IP10a - 15x: 15=15,000 [AE] 
 - IP10b - 1x: 1=1,000 [AF] 
 - IP11a - 1x: 1=1,000 [AG] 
 - IS11b - 20x: 20=20,000 [AH] 
Etapa č. 3: 
 - B1 - 2x: 2=2,000 [AI] 
 - E3a - 16x: 16=16,000 [AJ] 
 - IP10a - 15x: 15=15,000 [AK] 
 - IP10b - 1x: 1=1,000 [AL] 
 - IP11a - 1x: 1=1,000 [AM] 
 - IS11b - 20x: 20=20,000 [AN] 
Etapa č. 4: 
 - B1 - 3x: 3=3,000 [AO] 
 - E3a - 16x: 16=16,000 [AP] 
 - IP10a - 15x: 15=15,000 [AQ] 
 - IP10b - 1x: 1=1,000 [AR] 
 - IP11a - 1x: 1=1,000 [AS] 
 - IS11b - 20x: 20=20,000 [AT] 
Etapa č. 5: 
 - B1 - 3x: 3=3,000 [AU] 
 - E3a - 16x: 16=16,000 [AV] 
 - IP10a - 15x: 15=15,000 [AW] 
 - IP10b - 1x: 1=1,000 [AX] 
 - IP11a - 1x: 1=1,000 [AY] 
 - IS11b - 20x: 20=20,000 [AZ] 
Celkem: A+B+C+D+E+F+G+H+I+J+K+L+M+N+O+P+Q+R+S+T+U+V+W+X+Y+Z+AA+AB+AC+AD+AE+AF+AG+AH+AI+AJ+AK+AL+AM+AN+AO+AP+AQ+AR+AS+AT+AU+AV+AW+AX+AY+AZ=326,000 [BA]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</si>
  <si>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</si>
  <si>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</si>
  <si>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</si>
  <si>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dopravní značky základní velikosti - demontáž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</si>
  <si>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</si>
  <si>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</si>
  <si>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</si>
  <si>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</si>
  <si>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dopravní značky základní velikosti - nájemné</t>
  </si>
  <si>
    <t>Etapa č. 1a: 
 - A10 - 2x: 2*10*7=140,000 [A] 
 - A15 - 2x: 2*10*7=140,000 [B] 
 - B1 - 2x: 2*10*7=140,000 [C] 
 - C4a - 2x: 2*10*7=140,000 [D] 
 - Z4b - 10x: 10*10*7=700,000 [E] 
Etapa č. 1b: 
 - A10 - 2x: 2*15*7=210,000 [F] 
 - A15 - 2x: 2*15*7=210,000 [G] 
 - B1 - 2x: 2*15*7=210,000 [H] 
 - C4a - 2x: 2*15*7=210,000 [I] 
 - Z4b - 9x: 9*15*7=945,000 [J] 
Etapa č. 1c: 
 - A10 - 2x: 2*15*7=210,000 [K] 
 - A15 - 2x: 2*15*7=210,000 [L] 
 - B1 - 4x: 4*15*7=420,000 [M] 
 - C4b - 2x: 2*15*7=210,000 [N] 
 - IJ4b - 2x: 2*15*7=210,000 [O] 
 - P7 - 1x: 1*15*7=105,000 [P] 
 - P8 - 1x: 1*15*7=105,000 [Q] 
 - Z4a - 6x: 6*15*7=630,000 [R] 
 - Z4b - 15x: 15*15*7=1 575,000 [S] 
Etapa č. 1d: 
 - A10 - 2x: 2*15*7=210,000 [T] 
 - A15 - 2x: 2*15*7=210,000 [U] 
 - B1 - 4x: 4*15*7=420,000 [V] 
 - C4a - 1x: 1*15*7=105,000 [W] 
 - C4b - 1x: 1*15*7=105,000 [X] 
 - IJ4b - 2x: 2*15*7=210,000 [Y] 
 - P7 - 1x: 1*15*7=105,000 [Z] 
 - P8 - 1x: 1*15*7=105,000 [AA] 
 - Z4b - 20x: 20*15*7=2 100,000 [AB] 
Etapa č. 2: 
 - B1 - 2x: 2*4*7=56,000 [AC] 
 - E3a - 16x: 16*4*7=448,000 [AD] 
 - IP10a - 15x: 15*4*7=420,000 [AE] 
 - IP10b - 1x: 1*4*7=28,000 [AF] 
 - IP11a - 1x: 1*4*7=28,000 [AG] 
 - IS11b - 20x: 20*4*7=560,000 [AH] 
Etapa č. 3: 
 - B1 - 2x: 2*2*7=28,000 [AI] 
 - E3a - 16x: 16*2*7=224,000 [AJ] 
 - IP10a - 15x: 15*2*7=210,000 [AK] 
 - IP10b - 1x: 1*2*7=14,000 [AL] 
 - IP11a - 1x: 1*2*7=14,000 [AM] 
 - IS11b - 20x: 20*2*7=280,000 [AN] 
Etapa č. 4: 
 - B1 - 3x: 3*2*7=42,000 [AO] 
 - E3a - 16x: 16*2*7=224,000 [AP] 
 - IP10a - 15x: 15*2*7=210,000 [AQ] 
 - IP10b - 1x: 1*2*7=14,000 [AR] 
 - IP11a - 1x: 1*2*7=14,000 [AS] 
 - IS11b - 20x: 20*2*7=280,000 [AT] 
Etapa č. 5: 
 - B1 - 3x: 3*2*7=42,000 [AU] 
 - E3a - 16x: 16*2*7=224,000 [AV] 
 - IP10a - 15x: 15*2*7=210,000 [AW] 
 - IP10b - 1x: 1*2*7=14,000 [AX] 
 - IP11a - 1x: 1*2*7=14,000 [AY] 
 - IS11b - 20x: 20*2*7=280,000 [AZ] 
Celkem: A+B+C+D+E+F+G+H+I+J+K+L+M+N+O+P+Q+R+S+T+U+V+W+X+Y+Z+AA+AB+AC+AD+AE+AF+AG+AH+AI+AJ+AK+AL+AM+AN+AO+AP+AQ+AR+AS+AT+AU+AV+AW+AX+AY+AZ=14 168,000 [BA]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</si>
  <si>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</si>
  <si>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</si>
  <si>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</si>
  <si>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dopravní značka IS11a</t>
  </si>
  <si>
    <t>Etapa č. 2: 
 - IS11a - 17x: 17=17,000 [A] 
Etapa č. 3: 
 - IS11a - 17x: 17=17,000 [B] 
Etapa č. 4: 
 - IS11a - 17x: 17=17,000 [C] 
Etapa č. 5: 
 - IS11a - 17x: 17=17,000 [D] 
Celkem: A+B+C+D=68,000 [E]</t>
  </si>
  <si>
    <t>914423</t>
  </si>
  <si>
    <t>DOPRAVNÍ ZNAČKY 100X150CM OCELOVÉ FÓLIE TŘ 1 - DEMONTÁŽ</t>
  </si>
  <si>
    <t>dopravní značka IS11a - demontáž</t>
  </si>
  <si>
    <t>914429</t>
  </si>
  <si>
    <t>DOPRAV ZNAČ 100X150CM OCEL FÓLIE TŘ 1 - NÁJEMNÉ</t>
  </si>
  <si>
    <t>dopravní značka IS11a - nájemné</t>
  </si>
  <si>
    <t>Etapa č. 2: 
 - IS11a - 17x: 17*4*7=476,000 [A] 
Etapa č. 3: 
 - IS11a - 17x: 17*2*7=238,000 [B] 
Etapa č. 4: 
 - IS11a - 17x: 17*2*7=238,000 [C] 
Etapa č. 5: 
 - IS11a - 17x: 17*2*7=238,000 [D] 
Celkem: A+B+C+D=1 190,000 [E]</t>
  </si>
  <si>
    <t>915111</t>
  </si>
  <si>
    <t>VODOROVNÉ DOPRAVNÍ ZNAČENÍ BARVOU HLADKÉ - DODÁVKA A POKLÁDKA</t>
  </si>
  <si>
    <t>dočasné vozorovné značení žlutou barvou</t>
  </si>
  <si>
    <t>Etapa č. 1a: 
 - V5 (0,5): (3+3)*0,5=3,000 [A] 
Etapa č. 1b: 
 - V5 (0,5): (3+3)*0,5=3,000 [B] 
Etapa č. 1c: 
 - V1a (0,25): 33*0,25=8,250 [C] 
 - V2b (1,5/1,5/0,25): 21*0,5*0,25=2,625 [D] 
 - V5: (3+3)*0,5=3,000 [E] 
Etapa č. 1d: 
 - V2b (1,5/1,5/0,25): 21*0,5*0,25=2,625 [F] 
 - V5: (3+3)*0,5=3,000 [G] 
Celkem: A+B+C+D+E+F+G=25,500 [H]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</si>
  <si>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</si>
  <si>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</si>
  <si>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</si>
  <si>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dočasné vozorovné značení žlutou barvou - odstranění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</si>
  <si>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</si>
  <si>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</si>
  <si>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</si>
  <si>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dopravní světlo typu S7 samostatné</t>
  </si>
  <si>
    <t>Etapa č. 1a: 
 - S7 - 2ks: 2=2,000 [A] 
Etapa č. 1b: 
 - S7 - 2ks: 2=2,000 [B] 
Etapa č. 1c: 
 - S7 - 8ks: 8=8,000 [C] 
Etapa č. 1d: 
 - S7 - 5ks: 5=5,000 [D] 
Celkem: A+B+C+D=17,000 [E]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</si>
  <si>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</si>
  <si>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</si>
  <si>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</si>
  <si>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dopravní světlo typu S7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</si>
  <si>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</si>
  <si>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</si>
  <si>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</si>
  <si>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dopravní světlo typu S7 samostatné - nájemné</t>
  </si>
  <si>
    <t>Etapa č. 1a: 
 - S7 - 2ks: 2*10*7=140,000 [A] 
Etapa č. 1b: 
 - S7 - 2ks: 2*15*7=210,000 [B] 
Etapa č. 1c: 
 - S7 - 8ks: 8*15*7=840,000 [C] 
Etapa č. 1d: 
 - S7 - 5ks: 5*15*7=525,000 [D] 
Celkem: A+B+C+D=1 715,000 [E]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</si>
  <si>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</si>
  <si>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</si>
  <si>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</si>
  <si>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dopravní světlo typu 3xS7</t>
  </si>
  <si>
    <t>Etapa č. 1a: 
 - S7 - 2ks: 2=2,000 [A] 
Etapa č. 1b: 
 - S7 - 2ks: 2=2,000 [B] 
Etapa č. 1c: 
 - S7 - 2ks: 2=2,000 [C] 
Etapa č. 1d: 
 - S7 - 2ks: 2=2,000 [D] 
Celkem: A+B+C+D=8,000 [E]</t>
  </si>
  <si>
    <t>916123</t>
  </si>
  <si>
    <t>DOPRAV SVĚTLO VÝSTRAŽ SOUPRAVA 3KS - DEMONTÁŽ</t>
  </si>
  <si>
    <t>dopravní světlo typu 3xS7 - demontáž</t>
  </si>
  <si>
    <t>916129</t>
  </si>
  <si>
    <t>DOPRAV SVĚTLO VÝSTRAŽ SOUPRAVA 3KS - NÁJEMNÉ</t>
  </si>
  <si>
    <t>dopravní světlo typu 3xS7 - nájemné</t>
  </si>
  <si>
    <t>Etapa č. 1a: 
 - S7 - 2ks: 2*10*7=140,000 [A] 
Etapa č. 1b: 
 - S7 - 2ks: 2*15*7=210,000 [B] 
Etapa č. 1c: 
 - S7 - 2ks: 2*15*7=210,000 [C] 
Etapa č. 1d: 
 - S7 - 2ks: 2*15*7=210,000 [D] 
Celkem: A+B+C+D=770,000 [E]</t>
  </si>
  <si>
    <t>916132</t>
  </si>
  <si>
    <t>DOPRAV SVĚTLO VÝSTRAŽ SOUPRAVA 5KS - MONTÁŽ S PŘESUNEM</t>
  </si>
  <si>
    <t>dopravní světlo typu 5xS7</t>
  </si>
  <si>
    <t>Etapa č. 1c: 
 - S7 - 2ks: 2=2,000 [A] 
Etapa č. 1d: 
 - S7 - 2ks: 2=2,000 [B] 
Etapa č. 2: 
 - S7 - 2ks: 2=2,000 [C] 
Etapa č. 3: 
 - S7 - 2ks: 2=2,000 [D] 
Etapa č. 4: 
 - S7 - 3ks: 3=3,000 [E] 
Etapa č. 5: 
 - S7 - 3ks: 3=3,000 [F] 
Celkem: A+B+C+D+E+F=14,000 [G]</t>
  </si>
  <si>
    <t>916133</t>
  </si>
  <si>
    <t>DOPRAV SVĚTLO VÝSTRAŽ SOUPRAVA 5KS - DEMONTÁŽ</t>
  </si>
  <si>
    <t>dopravní světlo typu 5xS7 - demontáž</t>
  </si>
  <si>
    <t>916139</t>
  </si>
  <si>
    <t>DOPRAVNÍ SVĚTLO VÝSTRAŽNÉ SOUPRAVA 5 KUSŮ - NÁJEMNÉ</t>
  </si>
  <si>
    <t>dopravní světlo typu 5xS7 - nájemné</t>
  </si>
  <si>
    <t>Etapa č. 1c: 
 - S7 - 2ks: 2*15*7=210,000 [A] 
Etapa č. 1d: 
 - S7 - 2ks: 2*15*7=210,000 [B] 
Etapa č. 2: 
 - S7 - 2ks: 2*4*7=56,000 [C] 
Etapa č. 3: 
 - S7 - 2ks: 2*2*7=28,000 [D] 
Etapa č. 4: 
 - S7 - 3ks: 3*2*7=42,000 [E] 
Etapa č. 5: 
 - S7 - 3ks: 3*2*7=42,000 [F] 
Celkem: A+B+C+D+E+F=588,000 [G]</t>
  </si>
  <si>
    <t>916152</t>
  </si>
  <si>
    <t>SEMAFOROVÁ PŘENOSNÁ SOUPRAVA - MONTÁŽ S PŘESUNEM</t>
  </si>
  <si>
    <t>světelné signalizační zařízení</t>
  </si>
  <si>
    <t>Etapa č. 1a: 
 - SSZ - 2x: 2=2,000 [A] 
Etapa č. 1b: 
 - SSZ - 2x: 2=2,000 [B] 
Etapa č. 1c: 
 - SSZ - 4x: 4=4,000 [C] 
Etapa č. 1d: 
 - SSZ - 4x: 4=4,000 [D] 
Celkem: A+B+C+D=12,000 [E]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</si>
  <si>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</si>
  <si>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916153</t>
  </si>
  <si>
    <t>SEMAFOROVÁ PŘENOSNÁ SOUPRAVA - DEMONTÁŽ</t>
  </si>
  <si>
    <t>světelné signalizační zařízení - demontáž</t>
  </si>
  <si>
    <t>916159</t>
  </si>
  <si>
    <t>SEMAFOROVÁ PŘENOSNÁ SOUPRAVA - NÁJEMNÉ</t>
  </si>
  <si>
    <t>světelné signalizační zařízení - nájemné</t>
  </si>
  <si>
    <t>Etapa č. 1a: 
 - SSZ - 2x: 2*10*7=140,000 [A] 
Etapa č. 1b: 
 - SSZ - 2x: 2*15*7=210,000 [B] 
Etapa č. 1c: 
 - SSZ - 4x: 4*15*7=420,000 [C] 
Etapa č. 1d: 
 - SSZ - 4x: 4*15*7=420,000 [D] 
Celkem: A+B+C+D=1 190,000 [E]</t>
  </si>
  <si>
    <t>916312</t>
  </si>
  <si>
    <t>DOPRAVNÍ ZÁBRANY Z2 S FÓLIÍ TŘ 1 - MONTÁŽ S PŘESUNEM</t>
  </si>
  <si>
    <t>dopravní zábrana typu Z2</t>
  </si>
  <si>
    <t>Etapa č. 1a: 
 - Z2 - 2ks: 2=2,000 [A] 
Etapa č. 2b: 
 - Z2 - 2ks: 2=2,000 [B] 
Etapa č. 1c: 
 - Z2 - 4ks: 4=4,000 [C] 
Etapa č. 1d: 
 - Z2 - 4ks: 4=4,000 [D] 
Etapa č. 2: 
 - Z2 - 2ks: 2=2,000 [E] 
Etapa č. 3: 
 - Z2 - 2ks: 2=2,000 [F] 
Etapa č. 4: 
 - Z2 - 3ks: 3=3,000 [G] 
Etapa č. 5: 
 - Z2 - 3ks: 3=3,000 [H] 
Celkem: A+B+C+D+E+F+G+H=22,000 [I]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</si>
  <si>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</si>
  <si>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</si>
  <si>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</si>
  <si>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dopravní zábrana typu Z2 - demontáž</t>
  </si>
  <si>
    <t>916319</t>
  </si>
  <si>
    <t>DOPRAVNÍ ZÁBRANY Z2 - NÁJEMNÉ</t>
  </si>
  <si>
    <t>dopravní zábrana typu Z2 - nájemné</t>
  </si>
  <si>
    <t>Etapa č. 1a: 
 - Z2 - 2ks: 2*10*7=140,000 [A] 
Etapa č. 2b: 
 - Z2 - 2ks: 2*15*7=210,000 [B] 
Etapa č. 1c: 
 - Z2 - 4ks: 4*15*7=420,000 [C] 
Etapa č. 1d: 
 - Z2 - 4ks: 4*15*7=420,000 [D] 
Etapa č. 2: 
 - Z2 - 2ks: 2*4*7=56,000 [E] 
Etapa č. 3: 
 - Z2 - 2ks: 2*2*7=28,000 [F] 
Etapa č. 4: 
 - Z2 - 3ks: 3*2*7=42,000 [G] 
Etapa č. 5: 
 - Z2 - 3ks: 3*2*7=42,000 [H] 
Celkem: A+B+C+D+E+F+G+H=1 358,000 [I]</t>
  </si>
  <si>
    <t>SO 190</t>
  </si>
  <si>
    <t>Trvalé dopravní značení</t>
  </si>
  <si>
    <t>915221</t>
  </si>
  <si>
    <t>VODOR DOPRAV ZNAČ PLASTEM STRUKTURÁLNÍ NEHLUČNÉ - DOD A POKLÁDKA</t>
  </si>
  <si>
    <t>VDZ plastem vč.předznačení, druh plastu upřesní objednatel stavby, barva bílá</t>
  </si>
  <si>
    <t>V2b (1.5/1.5/0.125): 0,5*0,125*150=9,375 [A] 
V4 (0,125): 0,125*2676=334,500 [B] 
V13a: 6,5=6,500 [C] 
Celkem: A+B+C=350,375 [D]</t>
  </si>
  <si>
    <t>položka zahrnuje:  
- dodání a pokládku nátěrového materiálu (měří se pouze natíraná plocha)  
- předznačení a reflexní úpravu</t>
  </si>
  <si>
    <t>SO 201</t>
  </si>
  <si>
    <t>Opěrná zeď 1</t>
  </si>
  <si>
    <t>014101</t>
  </si>
  <si>
    <t>dle pol. 127738: 156,4=156,400 [A];           dle pol. 127738: 112,2=112,200 [B];         dle pol. 131738: 574,7=574,700 [C];            
dle pol. 26113: 0,12^2/4*3,141*168,0=1,900 [D];      dle pol. 26115: 0,3^2/4*3,141*295,74=20,901 [E];        
dle pol. 26123: 0,12^2/4*3,141*72,0=0,814 [F];         dle pol. 26125: 0,3^2/4*3,141*32,86=2,322 [G] 
Celkem: A+B+C+D+E+F+G=869,237 [H]</t>
  </si>
  <si>
    <t>beton, železobeton, kámen</t>
  </si>
  <si>
    <t>dle pol. 114258: 2,3*24,8=57,040 [A]</t>
  </si>
  <si>
    <t>114258</t>
  </si>
  <si>
    <t>ODSTRAN KONSTR VODNÍCH KORYT Z LOMKAM NA MC, ODVOZ DO 20KM</t>
  </si>
  <si>
    <t>odbourání stávajícího kamenného obkladu koryta v místě zdi, tl. obkladu odhadnuta</t>
  </si>
  <si>
    <t>0,5*3,1*16,0=24,800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</si>
  <si>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</si>
  <si>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11512</t>
  </si>
  <si>
    <t>ČERPÁNÍ VODY DO 1000 L/MIN</t>
  </si>
  <si>
    <t>HOD</t>
  </si>
  <si>
    <t>po dobu výstavby - podkl. betonu, základu, dříku, zásyp za rubem (část etapy Ib) 
12 hod. denně, 5 týdnů</t>
  </si>
  <si>
    <t>12*5*7=420,000 [A]</t>
  </si>
  <si>
    <t>Položka čerpání vody na povrchu zahrnuje i potrubí, pohotovost záložní čerpací soupravy a zřízení čerpací jímky. Součástí položky je také následná demontáž a likvidace těchto zařízení</t>
  </si>
  <si>
    <t>127738</t>
  </si>
  <si>
    <t>VYKOPÁVKY POD VODOU TŘ I S ODVOZEM DO 20KM</t>
  </si>
  <si>
    <t>spodní část výkopu</t>
  </si>
  <si>
    <t>4,0*0,85*46,0=156,400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</si>
  <si>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</si>
  <si>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odtěžení těsněné hrázky</t>
  </si>
  <si>
    <t>dle pol. 17750: 112,2=112,200 [A]</t>
  </si>
  <si>
    <t>131738</t>
  </si>
  <si>
    <t>HLOUBENÍ JAM ZAPAŽ I NEPAŽ TŘ. I, ODVOZ DO 20KM</t>
  </si>
  <si>
    <t>horní část výkopu</t>
  </si>
  <si>
    <t>3,5*(3,4*16,0+3,6*30,5)=574,700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</si>
  <si>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</si>
  <si>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17581</t>
  </si>
  <si>
    <t>OBSYP POTRUBÍ A OBJEKTŮ Z NAKUPOVANÝCH MATERIÁLŮ</t>
  </si>
  <si>
    <t>hutněný zásyp zeminou vhodnou</t>
  </si>
  <si>
    <t>1,5*1,32*45,0=89,100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</si>
  <si>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</si>
  <si>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17750</t>
  </si>
  <si>
    <t>ZEMNÍ HRÁZKY ZE ZEMIN NEPROPUSTNÝCH</t>
  </si>
  <si>
    <t>těsněná hrázka mezi řekou a stavební jámou</t>
  </si>
  <si>
    <t>1,7*1,2*(50,0+2,5*2)=112,200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</si>
  <si>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</si>
  <si>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Základy</t>
  </si>
  <si>
    <t>21203</t>
  </si>
  <si>
    <t>TRATIVODY KOMPLET Z TRUB NEKOV DN DO 150MM</t>
  </si>
  <si>
    <t>odvodnění rubu zdi</t>
  </si>
  <si>
    <t>podél zdi + vyústění: 45,0+0,65*6=48,900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</si>
  <si>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</si>
  <si>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224323</t>
  </si>
  <si>
    <t>PILOTY ZE ŽELEZOBETONU C16/20</t>
  </si>
  <si>
    <t>betonáž pat záporového pažení</t>
  </si>
  <si>
    <t>53*0,3^2/4*3,1416*2,5=9,366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</si>
  <si>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betonu, včetně odbedňovacích a odskružovacích prostředků 
- podpěrné  konstr. (skruže) a lešení všech druhů pro bednění, uložení čerstvého betonu, výztuže a doplňkových konstr., vč. požadovaných otvorů, ochranných a bezpečnostních opatření a základů těchto konstrukcí a lešení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upevnění kotevních prvků a doplňkových konstrukcí 
- nátěry zabraňující soudržnost betonu a bednění 
- výplň, těsnění  a tmelení spar a spojů 
- opatření  povrchů  betonu  izolací  proti zemní vlhkosti v částech, kde přijdou do styku se zeminou nebo kamenivem 
- případné zřízení spojovací vrstvy u základů 
- úpravy pro osazení zařízení ochrany konstrukce proti vlivu bludných proudů 
- objem betonu pro přebetonování a nadbetonování, který se nepřičítá ke stanovenému objemu výplně piloty 
- ukončení piloty pod ústím vrtu a vyplnění zbývající části sypaninou nebo kamenivem 
- odbourání a odstranění znehodnocené části výplně a úprava hlavy piloty před výstavbou další konstrukční části 
- zřízení výplně piloty pod hladinou vody 
- veškerý materiál, výrobky a polotovary, včetně mimostaveništní a vnitrostaveništní dopravy 
- nezahrnuje dodání a osazení výztuže, nezahrnuje vrty</t>
  </si>
  <si>
    <t>22694</t>
  </si>
  <si>
    <t>ZÁPOROVÉ PAŽENÍ Z KOVU DOČASNÉ</t>
  </si>
  <si>
    <t>zápory HEB 160, převázka</t>
  </si>
  <si>
    <t>zápory: 53*6,5*0,0426=14,676 [A];           převázka 2xU180: 2*52,0*0,022=2,288 [B] 
spojovací a pomocný materiál 10% převázky: 0,1*2,288=0,229 [C] 
Celkem: A+B+C=17,193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</si>
  <si>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</si>
  <si>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</si>
  <si>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</si>
  <si>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hranoly 100x100</t>
  </si>
  <si>
    <t>4,0*52,0=208,000 [A]</t>
  </si>
  <si>
    <t>položka zahrnuje osazení pažin bez ohledu na druh, jejich opotřebení a jejich odstranění</t>
  </si>
  <si>
    <t>227821</t>
  </si>
  <si>
    <t>MIKROPILOTY KOMPLET D DO 100MM NA POVRCHU</t>
  </si>
  <si>
    <t>prům. trubky 89/10 mm, dl. 4 m, kořen 3.5 m, cena za komplet vč. tlakové hlavy</t>
  </si>
  <si>
    <t>2*30*4=240,000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</si>
  <si>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</si>
  <si>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228172</t>
  </si>
  <si>
    <t>ODŘEZÁNÍ PILOT Z KOVOVÝCH DÍLCŮ</t>
  </si>
  <si>
    <t>odřezání zápor</t>
  </si>
  <si>
    <t>zahrnuje i vodorovnou dopravu a uložení na skládku (bez poplatku)</t>
  </si>
  <si>
    <t>261116</t>
  </si>
  <si>
    <t>VRTY PRO KOTV, INJEKT, MIKROPIL NA POVRCHU TŘ I D DO 80MM</t>
  </si>
  <si>
    <t>pro zemní kotvy</t>
  </si>
  <si>
    <t>25*6,0=150,000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</si>
  <si>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</si>
  <si>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26113</t>
  </si>
  <si>
    <t>VRTY PRO KOTVENÍ, INJEKTÁŽ A MIKROPILOTY NA POVRCHU TŘ. I D DO 150MM</t>
  </si>
  <si>
    <t>pro mikropiloty - horní část, vč. případného hluchého vrtání</t>
  </si>
  <si>
    <t>0,7*60*4,0=168,000 [A]</t>
  </si>
  <si>
    <t>26115</t>
  </si>
  <si>
    <t>VRTY PRO KOTVENÍ, INJEKTÁŽ A MIKROPILOTY NA POVRCHU TŘ. I D DO 300MM</t>
  </si>
  <si>
    <t>pro zápory - horní část</t>
  </si>
  <si>
    <t>0,9*53*6,2=295,740 [A]</t>
  </si>
  <si>
    <t>26123</t>
  </si>
  <si>
    <t>VRTY PRO KOTVENÍ, INJEKTÁŽ A MIKROPILOTY NA POVRCHU TŘ. II D DO 150MM</t>
  </si>
  <si>
    <t>pro mikropiloty - spodní část</t>
  </si>
  <si>
    <t>0,3*60*4,0=72,000 [A]</t>
  </si>
  <si>
    <t>26125</t>
  </si>
  <si>
    <t>VRTY PRO KOTVENÍ, INJEKTÁŽ A MIKROPILOTY NA POVRCHU TŘ. II D DO 300MM</t>
  </si>
  <si>
    <t>pro zápory - spodní část</t>
  </si>
  <si>
    <t>0,1*53*6,2=32,860 [A]</t>
  </si>
  <si>
    <t>272324</t>
  </si>
  <si>
    <t>ZÁKLADY ZE ŽELEZOBETONU DO C25/30</t>
  </si>
  <si>
    <t>základy z betonu C25/30 vč. bednění, dilatačních spar, izolačních nátěrů (1xNp + 2xNa)</t>
  </si>
  <si>
    <t>2,6*0,7*45,06=82,009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</si>
  <si>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</si>
  <si>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272365</t>
  </si>
  <si>
    <t>VÝZTUŽ ZÁKLADŮ Z OCELI 10505, B500B</t>
  </si>
  <si>
    <t>parametrická spotřeba 160 kg/m3</t>
  </si>
  <si>
    <t>0,16*82,009=13,121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</si>
  <si>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</si>
  <si>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285364</t>
  </si>
  <si>
    <t>KOTVENÍ NA POVRCHU Z BETONÁŘSKÉ VÝZTUŽE DL. DO 6M</t>
  </si>
  <si>
    <t>tyčová zemní kotva délky 6 m, vč. kořene délky 3 m</t>
  </si>
  <si>
    <t>položka zahrnuje dodávku předepsané kotvy, případně její protikorozní úpravu, její osazení do vrtu, zainjektování a napnutí, případně opěrné desky 
nezahrnuje vrty</t>
  </si>
  <si>
    <t>28997</t>
  </si>
  <si>
    <t>OPLÁŠTĚNÍ (ZPEVNĚNÍ) Z GEOTEXTILIE A GEOMŘÍŽOVIN</t>
  </si>
  <si>
    <t>ochrana PE folie pro těsnící vrstvu, vykázána 2x plocha ((1+1)x300 g/m2)</t>
  </si>
  <si>
    <t>2*1,8*46,0=165,600 [A]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</si>
  <si>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</si>
  <si>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28999</t>
  </si>
  <si>
    <t>OPLÁŠTĚNÍ (ZPEVNĚNÍ) Z FÓLIE</t>
  </si>
  <si>
    <t>těsnící PE fólie v přechodových oblastech mostu</t>
  </si>
  <si>
    <t>1,8*46,0=82,800 [A]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</si>
  <si>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</si>
  <si>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</si>
  <si>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317325</t>
  </si>
  <si>
    <t>ŘÍMSY ZE ŽELEZOBETONU DO C30/37</t>
  </si>
  <si>
    <t>římsy z betonu C30/37 včetně bednění a smršťovacích spar, vč. letopočtu</t>
  </si>
  <si>
    <t>0,8*0,25*45,06+0,3*0,24*45,06+0,35*0,52*0,6=12,366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</si>
  <si>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</si>
  <si>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</si>
  <si>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</si>
  <si>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parametrická spotřeba 140 kg/m3</t>
  </si>
  <si>
    <t>0,14*12,366=1,731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</si>
  <si>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</si>
  <si>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327325</t>
  </si>
  <si>
    <t>ZDI OPĚRNÉ, ZÁRUBNÍ, NÁBŘEŽNÍ ZE ŽELEZOVÉHO BETONU DO C30/37</t>
  </si>
  <si>
    <t>dřík zdi z betonu C30/37 vč. bednění, dilatačních a smršťovacích spar, izolačních nátěrů (1xNp + 2xNa)</t>
  </si>
  <si>
    <t>0,5*2,71*45,06=61,056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</si>
  <si>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</si>
  <si>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29</t>
  </si>
  <si>
    <t>327365</t>
  </si>
  <si>
    <t>VÝZTUŽ ZDÍ OPĚRNÝCH, ZÁRUBNÍCH, NÁBŘEŽNÍCH Z OCELI 10505, B500B</t>
  </si>
  <si>
    <t>0,16*61,056=9,769 [A]</t>
  </si>
  <si>
    <t>Vodorovné konstrukce</t>
  </si>
  <si>
    <t>30</t>
  </si>
  <si>
    <t>451312</t>
  </si>
  <si>
    <t>PODKLADNÍ A VÝPLŇOVÉ VRSTVY Z PROSTÉHO BETONU C12/15</t>
  </si>
  <si>
    <t>pod základy, beton C12/15, případná betonáž pod vodou</t>
  </si>
  <si>
    <t>3,0*0,15*45,56=20,502 [A]</t>
  </si>
  <si>
    <t>31</t>
  </si>
  <si>
    <t>457312</t>
  </si>
  <si>
    <t>VYROVNÁVACÍ A SPÁDOVÝ PROSTÝ BETON C12/15</t>
  </si>
  <si>
    <t>pod rub. drenáž, beton C12/15</t>
  </si>
  <si>
    <t>0,3*1,3*45,06=17,573 [A]</t>
  </si>
  <si>
    <t>32</t>
  </si>
  <si>
    <t>45860</t>
  </si>
  <si>
    <t>VÝPLŇ ZA OPĚRAMI A ZDMI Z MEZEROVITÉHO BETONU</t>
  </si>
  <si>
    <t>zásyp za zdí mezerovitým betonem, včetně materiálu</t>
  </si>
  <si>
    <t>(0,2*0,65+1,8*0,96)*45,06=83,721 [A]</t>
  </si>
  <si>
    <t>položka zahrnuje: 
- dodávku mezerovitého betonu předepsané kvality a zásyp se zhutněním včetně mimostaveništní a vnitrostaveništní dopravy</t>
  </si>
  <si>
    <t>33</t>
  </si>
  <si>
    <t>46251</t>
  </si>
  <si>
    <t>ZÁHOZ Z LOMOVÉHO KAMENE</t>
  </si>
  <si>
    <t>na líci opěrné zdi</t>
  </si>
  <si>
    <t>(1,1*0,85+1,5*1,2)*47,0=128,545 [A]</t>
  </si>
  <si>
    <t>položka zahrnuje: 
- dodávku a zához lomového kamene předepsané frakce včetně mimostaveništní a vnitrostaveništní dopravy 
není-li v zadávací dokumentaci uvedeno jinak, jedná se o nakupovaný materiál</t>
  </si>
  <si>
    <t>34</t>
  </si>
  <si>
    <t>465512</t>
  </si>
  <si>
    <t>DLAŽBY Z LOMOVÉHO KAMENE NA MC</t>
  </si>
  <si>
    <t>zpevnění z lom. kam. tl. 200 mm, beton tl. 150 mm vč. spárování proti CHRL, za římsou</t>
  </si>
  <si>
    <t>0,8*0,35*1,0=0,280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</si>
  <si>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</si>
  <si>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35</t>
  </si>
  <si>
    <t>56335</t>
  </si>
  <si>
    <t>VOZOVKOVÉ VRSTVY ZE ŠTĚRKODRTI TL. DO 250MM</t>
  </si>
  <si>
    <t>podkladní vozovkové vrstvy</t>
  </si>
  <si>
    <t>2,5*52,0=130,000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</si>
  <si>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</si>
  <si>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36</t>
  </si>
  <si>
    <t>58920</t>
  </si>
  <si>
    <t>VÝPLŇ SPAR MODIFIKOVANÝM ASFALTEM</t>
  </si>
  <si>
    <t>výplň spáry vozovka - římsa s předtěsněním</t>
  </si>
  <si>
    <t>položka zahrnuje: 
- dodávku předepsaného materiálu 
- vyčištění a výplň spar tímto materiálem</t>
  </si>
  <si>
    <t>37</t>
  </si>
  <si>
    <t>58950</t>
  </si>
  <si>
    <t>VÝPLŇ SPAR PRYŽOVOU VLOŽKOU</t>
  </si>
  <si>
    <t>Přidružená stavební výroba</t>
  </si>
  <si>
    <t>38</t>
  </si>
  <si>
    <t>711509</t>
  </si>
  <si>
    <t>OCHRANA IZOLACE NA POVRCHU TEXTILIÍ</t>
  </si>
  <si>
    <t>gramáž 300 g/m2 (pro drenážní funkci 2 vrstvy - možno nahradit jednou vrstvou s gramáží 600 g/m2)</t>
  </si>
  <si>
    <t>(2,1+1,3+2*3,7)*45,1=487,080 [A]</t>
  </si>
  <si>
    <t>položka zahrnuje: 
- dodání  předepsaného ochranného materiálu 
- zřízení ochrany izolace</t>
  </si>
  <si>
    <t>39</t>
  </si>
  <si>
    <t>78383</t>
  </si>
  <si>
    <t>NÁTĚRY BETON KONSTR TYP S4 (OS-C)</t>
  </si>
  <si>
    <t>obrubníková část římsy</t>
  </si>
  <si>
    <t>0,3*45,06=13,518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</si>
  <si>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</si>
  <si>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40</t>
  </si>
  <si>
    <t>82457</t>
  </si>
  <si>
    <t>POTRUBÍ Z TRUB ŽELEZOBETONOVÝCH DN DO 500MM</t>
  </si>
  <si>
    <t>vyústění stávající stoky - napojení na stávající potrubí, průchod přes zeď a přes kamenný zához</t>
  </si>
  <si>
    <t>41</t>
  </si>
  <si>
    <t>87344</t>
  </si>
  <si>
    <t>POTRUBÍ Z TRUB PLASTOVÝCH TLAKOVÝCH SVAŘOVANÝCH DN DO 250MM</t>
  </si>
  <si>
    <t>7*0,5=3,500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</si>
  <si>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tlakové zkoušky ani proplach a dezinfekci</t>
  </si>
  <si>
    <t>42</t>
  </si>
  <si>
    <t>nová kanalizační přípojka DN 150, SN16</t>
  </si>
  <si>
    <t>43</t>
  </si>
  <si>
    <t>89711</t>
  </si>
  <si>
    <t>VPUSŤ KANALIZAČNÍ ULIČNÍ KOMPLETNÍ MONOLIT BETON</t>
  </si>
  <si>
    <t>položka zahrnuje: 
- mříže s rámem, koše na bahno,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nátěry zabraňující soudržnost betonu a bednění, 
- výplň, těsnění  a tmelení spar a spojů, 
- opatření  povrchů  betonu  izolací  proti zemní vlhkosti v částech, kde přijdou do styku se zeminou nebo kamenivem, 
- předepsané podkladní konstrukce</t>
  </si>
  <si>
    <t>44</t>
  </si>
  <si>
    <t>9117C1</t>
  </si>
  <si>
    <t>SVOD OCEL ZÁBRADEL ÚROVEŇ ZADRŽ H2 - DODÁVKA A MONTÁŽ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</si>
  <si>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</si>
  <si>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45</t>
  </si>
  <si>
    <t>911CB2</t>
  </si>
  <si>
    <t>SVODIDLO BETON, ÚROVEŇ ZADRŽ H1 VÝŠ 0,8M - MONTÁŽ S PŘESUNEM (BEZ DODÁVKY)</t>
  </si>
  <si>
    <t>provizorní po dobu stavby</t>
  </si>
  <si>
    <t>položka zahrnuje: 
- dopravu demontovaného zařízení z dočasné skládky 
- jeho montáž a osazení na určeném místě 
- nutnou opravu poškozených částí 
- případnou náhradu zničených částí 
nezahrnuje podkladní vrstvu</t>
  </si>
  <si>
    <t>46</t>
  </si>
  <si>
    <t>911CB3</t>
  </si>
  <si>
    <t>SVODIDLO BETON, ÚROVEŇ ZADRŽ H1 VÝŠ 0,8M - DEMONTÁŽ S PŘESUNEM</t>
  </si>
  <si>
    <t>položka zahrnuje: 
- demontáž a odstranění zařízení 
- jeho odvoz na předepsané místo</t>
  </si>
  <si>
    <t>47</t>
  </si>
  <si>
    <t>911CB9</t>
  </si>
  <si>
    <t>SVODIDLO BETON, ÚROVEŇ ZADRŽ H1 VÝŠ 0,8M - NÁJEM</t>
  </si>
  <si>
    <t>MDEN</t>
  </si>
  <si>
    <t>po dobu 30 týdnů</t>
  </si>
  <si>
    <t>30*7*54,0=11 340,000 [A]</t>
  </si>
  <si>
    <t>položka zahrnuje denní sazbu za pronájem zařízení 
počet měrných jednotek se určí jako součin délky zařízení a počtu dnů použití</t>
  </si>
  <si>
    <t>SO 202</t>
  </si>
  <si>
    <t>Opěrná zeď 2</t>
  </si>
  <si>
    <t>dle pol. 127738: 100,06=100,060 [A];                       dle pol. 131738: 282,6=282,600 [B];                       dle pol. 26113: 0,12^2/4*3,1416*136=1,538 [C] 
dle pol. 26115: 0,3^2/4*3,1416*368,8=26,069 [D];  dle pol. 26123: 0,12^2/4*3,1416*136=1,538 [E];    dle pol. 26125: 0,3^2/4*3,1416*92,2=6,517 [F] 
Celkem: A+B+C+D+E+F=418,322 [G]</t>
  </si>
  <si>
    <t>dle pol. 966138: 2,3*122,4=281,520 [A];        dle pol. 966158: 2,3*90,0=207,000 [B] 
Celkem: A+B=488,520 [C]</t>
  </si>
  <si>
    <t>po dobu výstavby - podkl. betonu, základu, dříku, zásyp za rubem (část etapy Ib) 
12 hod. denně, 6 týdnů</t>
  </si>
  <si>
    <t>12*6*7=504,000 [A]</t>
  </si>
  <si>
    <t>5,2*0,85*43,0-90,0=100,060 [A]</t>
  </si>
  <si>
    <t>3,0*3,0*45,0-122,4=282,600 [A]</t>
  </si>
  <si>
    <t>1,8*1,52*45,0=123,120 [A]</t>
  </si>
  <si>
    <t>podél zdi + vyústění: 43,0+0,85*6=48,100 [A]</t>
  </si>
  <si>
    <t>2,5*0,3^2/4*3,1416*(51+37)=15,551 [A]</t>
  </si>
  <si>
    <t>zápory za rubem zdi: 51*6,5*0,0426=14,122 [A];          zápory v v řece: 37*4,5*0,0426=7,093 [B] 
převázka 2xU180: 2*50*0,022+4*2*0,022=2,376 [C] 
spojovací a pomocný materiál 10% převázky: 0,1*2,376=0,238 [D] 
Celkem: A+B+C+D=23,829 [E]</t>
  </si>
  <si>
    <t>4,0*50,0+2,0*36,0=272,000 [A]</t>
  </si>
  <si>
    <t>2*34*4,0=272,000 [A]</t>
  </si>
  <si>
    <t>51+37=88,000 [A]</t>
  </si>
  <si>
    <t>0,5*68*4,0=136,000 [A]</t>
  </si>
  <si>
    <t>0,8*(51*6,5+37*3,5)=368,800 [A]</t>
  </si>
  <si>
    <t>0,2*(51*6,5+37*3,5)=92,200 [A]</t>
  </si>
  <si>
    <t>3,0*0,7*43,0=90,300 [A]</t>
  </si>
  <si>
    <t>0,16*90,3=14,448 [A]</t>
  </si>
  <si>
    <t>2*2,1*45,0=189,000 [A]</t>
  </si>
  <si>
    <t>2,1*45,0=94,500 [A]</t>
  </si>
  <si>
    <t>římsy z betonu C30/37 včetně bednění a smršťovacích spar, vč. striáže, vč. letopočtu</t>
  </si>
  <si>
    <t>44,45*(0,9*0,24+0,3*0,16)=11,735 [A]</t>
  </si>
  <si>
    <t>0,14*11,735=1,643 [A]</t>
  </si>
  <si>
    <t>327213</t>
  </si>
  <si>
    <t>OBKLAD ZDÍ OPĚR, ZÁRUB, NÁBŘEŽ Z LOM KAMENE</t>
  </si>
  <si>
    <t>vč. nerezových kotev, vrtů a vlepení kotev</t>
  </si>
  <si>
    <t>0,25*2,0*44,4=22,200 [A]</t>
  </si>
  <si>
    <t>položka zahrnuje dodávku a osazení lomového kamene, jeho výběr a případnou úpravu, jeho případné kotvení se všemi souvisejícími materiály a pracemi, dodávku předepsané malty, spárování.</t>
  </si>
  <si>
    <t>327314</t>
  </si>
  <si>
    <t>ZDI OPĚRNÉ, ZÁRUBNÍ, NÁBŘEŽNÍ Z PROSTÉHO BETONU DO C25/30</t>
  </si>
  <si>
    <t>obetonování dříku v líci - pod kamenným obkladem</t>
  </si>
  <si>
    <t>0,25*0,9*44,4=9,990 [A]</t>
  </si>
  <si>
    <t>0,6*2,9*44,52=77,465 [A]</t>
  </si>
  <si>
    <t>0,16*77,465=12,394 [A]</t>
  </si>
  <si>
    <t>3,4*0,15*43,5=22,185 [A]</t>
  </si>
  <si>
    <t>0,3*1,5*44,52=20,034 [A]</t>
  </si>
  <si>
    <t>(0,2*0,65+2,1*0,95)*44,52=94,605 [A]</t>
  </si>
  <si>
    <t>(2,7*0,85+2,2*2,1)*21,0+(2,0*0,85+1,6*1,3)*26,0=243,495 [A]</t>
  </si>
  <si>
    <t>2,5*50,0=125,000 [A]</t>
  </si>
  <si>
    <t>základ: 0,7*89,0+0,25*42,8+1,9*42,8=154,320 [A];          líc zdi: 0,9*44,95=40,455 [B];                                      
rub - dřík: 1,5*44,7+2*1,4*44,7=192,210 [C] 
Celkem: A+B+C=386,985 [D]</t>
  </si>
  <si>
    <t>78381</t>
  </si>
  <si>
    <t>NÁTĚRY BETON KONSTR TYP S1 (OS-A)</t>
  </si>
  <si>
    <t>horní povrch římsy</t>
  </si>
  <si>
    <t>0,9*44,45=40,005 [A]</t>
  </si>
  <si>
    <t>prostup pro rubovou drenáž a vyústění uliční vpusti, chránička pro vyústění rubové drenáže přes kamenný zához</t>
  </si>
  <si>
    <t>7*0,85+3*1,5=10,450 [A]</t>
  </si>
  <si>
    <t>9111A1</t>
  </si>
  <si>
    <t>ZÁBRADLÍ SILNIČNÍ S VODOR MADLY - DODÁVKA A MONTÁŽ</t>
  </si>
  <si>
    <t>zábradlí navazulící za zdí, sloupky do patek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</si>
  <si>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</si>
  <si>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9112A1</t>
  </si>
  <si>
    <t>ZÁBRADLÍ MOSTNÍ S VODOR MADLY - DODÁVKA A MONTÁŽ</t>
  </si>
  <si>
    <t>zábradlí na zdi v blízkosti mostu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</si>
  <si>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</si>
  <si>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9112A3</t>
  </si>
  <si>
    <t>ZÁBRADLÍ MOSTNÍ S VODOR MADLY - DEMONTÁŽ S PŘESUNEM</t>
  </si>
  <si>
    <t>odstranění stávajícího zábradlí</t>
  </si>
  <si>
    <t>9112B1</t>
  </si>
  <si>
    <t>ZÁBRADLÍ MOSTNÍ SE SVISLOU VÝPLNÍ - DODÁVKA A MONTÁŽ</t>
  </si>
  <si>
    <t>zábradlí na zdi mimo oblast rozhledu z mostu</t>
  </si>
  <si>
    <t>915311</t>
  </si>
  <si>
    <t>VODOR DOPRAV ZNAČ Z FÓLIE TRVALÉ - DOD A POKLÁDKA</t>
  </si>
  <si>
    <t>reliéfní signální pásy</t>
  </si>
  <si>
    <t>0,4*(1,75+2,0)=1,500 [A]</t>
  </si>
  <si>
    <t>položka zahrnuje: 
- dodání a pokládku předepsané fólie 
- zahrnuje předznačení</t>
  </si>
  <si>
    <t>48</t>
  </si>
  <si>
    <t>936314</t>
  </si>
  <si>
    <t>DROBNÉ DOPLŇK KONSTR BETON MONOLIT DO C25/30</t>
  </si>
  <si>
    <t>patky pro silniční část zábradlí</t>
  </si>
  <si>
    <t>4*0,4*0,4*0,4=0,256 [A]</t>
  </si>
  <si>
    <t>49</t>
  </si>
  <si>
    <t>966138</t>
  </si>
  <si>
    <t>BOURÁNÍ KONSTRUKCÍ Z KAMENE NA MC S ODVOZEM DO 20KM</t>
  </si>
  <si>
    <t>původní opěrná zeď - rozměry odhadnuty</t>
  </si>
  <si>
    <t>0,8*3,4*45,0=122,400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</si>
  <si>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</si>
  <si>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50</t>
  </si>
  <si>
    <t>966158</t>
  </si>
  <si>
    <t>BOURÁNÍ KONSTRUKCÍ Z PROST BETONU S ODVOZEM DO 20KM</t>
  </si>
  <si>
    <t>původní opěrná zeď - základ - rozměry odhadnuty</t>
  </si>
  <si>
    <t>2,0*1,0*45,0=90,000 [A]</t>
  </si>
  <si>
    <t>SO 203</t>
  </si>
  <si>
    <t>Opěrná zeď 3</t>
  </si>
  <si>
    <t>dle pol. 127738a: 313,6=313,600 [A];                                     dle pol. 127738b: 256,68=256,680 [B];                            dle pol. 131738: 216,575=216,575 [C] 
dle pol. 26113: 0,12^2/4*3,1416*180,0=2,036 [D];                dle pol. 26115: 0,3^2/4*3,1416*272,4=19,255 [E]                 
dle pol. 26123: 0,12^2/4*3,1416*180=2,036 [F];                    dle pol. 26125: 0,3^2/4*3,1416*68,1=4,814 [G] 
Celkem: A+B+C+D+E+F+G=814,996 [H]</t>
  </si>
  <si>
    <t>dle pol. 966138: 2,3*45,0=103,500 [A];                       dle pol. 966158: 2,3*100,0=230,000 [B] 
Celkem: A+B=333,500 [C]</t>
  </si>
  <si>
    <t>11202</t>
  </si>
  <si>
    <t>KÁCENÍ STROMŮ D KMENE DO 0,9M S ODSTRANĚNÍM PAŘEZŮ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</si>
  <si>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</si>
  <si>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spodní část výkopu, výkop pro patku z kamene a část záhozu</t>
  </si>
  <si>
    <t>(3,6*1,0+1,0*1,0+2,0*0,5)*56,0=313,600 [A]</t>
  </si>
  <si>
    <t>dle pol. 17750: 256,68=256,680 [A]</t>
  </si>
  <si>
    <t>3,0*0,8*14,0+3,5*1,3*15,0+4,0*2,0*15,0+4,5*2,7*11,5-100,0-45,0=216,575 [A]</t>
  </si>
  <si>
    <t>1,2*(0,3*14,0+0,8*15,0+1,5*15,0+2,2*11,5)=76,800 [A]</t>
  </si>
  <si>
    <t>2,3*1,8*(58,0+4,0)=256,680 [A]</t>
  </si>
  <si>
    <t>podél zdi + vyústění: 55,0+0,75*7=60,250 [A]</t>
  </si>
  <si>
    <t>60*0,3^2/4*3,1416*2,5=10,603 [A]</t>
  </si>
  <si>
    <t>zápory za rubem zdi: 0,0426*(18*5,0+15*5,5+15*6+12*6,5)=14,505 [A];      převázka 2xU180: 2*61,0*0,022=2,684 [B];      spojovací a pomocný materiál 10% převázky: 0,1*2,684=0,268 [C] 
Celkem: A+B+C=17,457 [D]</t>
  </si>
  <si>
    <t>2,5*18,0+3,0*15,0+3,5*15,0+4,0*13,0=194,500 [A]</t>
  </si>
  <si>
    <t>2*45*4,0=360,000 [A]</t>
  </si>
  <si>
    <t>30*6,0=180,000 [A]</t>
  </si>
  <si>
    <t>0,5*90*4,0=180,000 [A]</t>
  </si>
  <si>
    <t>0,8*(18*5,0+15*5,5+15*6,0+12*6,5)=272,400 [A]</t>
  </si>
  <si>
    <t>0,2*(18*5,0+15*5,5+15*6,0+12*6,5)=68,100 [A]</t>
  </si>
  <si>
    <t>2,3*0,5*55,1=63,365 [A]</t>
  </si>
  <si>
    <t>0,16*63,365=10,138 [A]</t>
  </si>
  <si>
    <t>2*1,5*57,0=171,000 [A]</t>
  </si>
  <si>
    <t>1,5*57,0=85,500 [A]</t>
  </si>
  <si>
    <t>(0,8*0,24+0,3*0,16)*54,85=13,164 [A]</t>
  </si>
  <si>
    <t>0,14*13,164=1,843 [A]</t>
  </si>
  <si>
    <t>0,25*(0,8*13,53+1,1*15,0+1,4*15,0+1,7*11,47)=16,956 [A]</t>
  </si>
  <si>
    <t>0,25*(0,35*13,53+0,55*15,0+0,95*15,0+1,35*11,47)=10,680 [A]</t>
  </si>
  <si>
    <t>0,5*(1,3*13,53+1,8*15,0+2,5*15,0+3,2*11,47)=59,397 [A]</t>
  </si>
  <si>
    <t>0,16*59,397=9,504 [A]</t>
  </si>
  <si>
    <t>2,7*0,15*55,6=22,518 [A]</t>
  </si>
  <si>
    <t>0,3*(0,3*13,53+0,8*15,0+1,5*15,0+2,2*11,47)=19,138 [A]</t>
  </si>
  <si>
    <t>0,2*0,5*55,0+1,5*0,5*55,0=46,750 [A]</t>
  </si>
  <si>
    <t>na líci opěrné zdi - plocha oměřena v Acad</t>
  </si>
  <si>
    <t>13,53*3,85+15,0*4,3+15,0*5,95+11,47*7,5=291,866 [A]</t>
  </si>
  <si>
    <t>1,5*61,0=91,500 [A]</t>
  </si>
  <si>
    <t>základ: 0,75*55,0+1,8*56,0=142,050 [A];         líc zdi: 0,35*13,53+0,55*15,0+0,95*15,0+1,35*11,47=42,720 [B] 
rub - dřík: 0,3*13,53+0,8*15,0+1,5*15,0+2,2*11,47+2*1,0*55,0=173,793 [C] 
Celkem: A+B+C=358,563 [D]</t>
  </si>
  <si>
    <t>0,8*54,85=43,880 [A]</t>
  </si>
  <si>
    <t>prostup pro rubovou drenáž a vyústění uliční vpusti, chránička pro vyústění rubové drenáže a vpusti přes kamenný zához</t>
  </si>
  <si>
    <t>8*0,75+8*2,0=22,000 [A]</t>
  </si>
  <si>
    <t>54,8-32,0=22,800 [A]</t>
  </si>
  <si>
    <t>30*7*60,0=12 600,000 [A]</t>
  </si>
  <si>
    <t>0,4*(1,8+1,75)=1,420 [A]</t>
  </si>
  <si>
    <t>0,6*1,5*50,0=45,000 [A]</t>
  </si>
  <si>
    <t>2,0*1,0*50,0=100,000 [A]</t>
  </si>
  <si>
    <t>SO 204</t>
  </si>
  <si>
    <t>Úpravy na mostním objektu</t>
  </si>
  <si>
    <t>dle pol. 127738a: 11,73=11,730 [A];                            dle pol. 127738b: 27,6=27,600 [B];                      dle pol. 131738: 28,08=28,080 [C] 
dle pol. 26113: 0,12^2/4*3,1416*16,0=0,181 [D];       dle pol. 26115: 0,3^2/4*3,1416*20,8=1,470 [E] 
dle pol. 26123: 0,12^2/4*3,1416*16,0=0,181 [F];       dle pol. 26125: 0,3^2/4*3,1416*5,2=0,368 [G] 
Celkem: A+B+C+D+E+F+G=69,610 [H]</t>
  </si>
  <si>
    <t>dle pol. 966138: 2,3*20,02=46,046 [A];         dle pol. 966158: 2,3*13,75=31,625 [B];         dle pol. 966168: 2,3*0,6=1,380 [C] 
Celkem: A+B+C=79,051 [D]</t>
  </si>
  <si>
    <t>po dobu výstavby - podkl. betonu, základu, dříku, zásyp za rubem (část etapy Ib) 
12 hod. denně, 4 týdny</t>
  </si>
  <si>
    <t>12*4*7=336,000 [A]</t>
  </si>
  <si>
    <t>4,9*1,0*5,2-13,74=11,740 [A]</t>
  </si>
  <si>
    <t>dle pol. 17750: 27,6=27,600 [A]</t>
  </si>
  <si>
    <t>2,0*2,7*5,2=28,080 [A]</t>
  </si>
  <si>
    <t>2,2*1,75*5,2=20,020 [A]</t>
  </si>
  <si>
    <t>2,0*1,5*(5,2+4,0)=27,600 [A]</t>
  </si>
  <si>
    <t>odvodnění rubu opěry</t>
  </si>
  <si>
    <t>5,2+1,0=6,200 [A]</t>
  </si>
  <si>
    <t>5*0,3^2/4*3,1416*2,5=0,884 [A]</t>
  </si>
  <si>
    <t>zápory za rubem zdi: 5*5,2*0,0426=1,108 [A];      převázka 2xU180: 2*5,2*0,022=0,229 [B];      spojovací a pomocný materiál 10% převázky: 0,1*0,2288=0,023 [C] 
Celkem: A+B+C=1,360 [D]</t>
  </si>
  <si>
    <t>4,5*5,2=23,400 [A]</t>
  </si>
  <si>
    <t>2*4*4,0=32,000 [A]</t>
  </si>
  <si>
    <t>3*6,0=18,000 [A]</t>
  </si>
  <si>
    <t>0,5*8*4,0=16,000 [A]</t>
  </si>
  <si>
    <t>0,8*5*5,2=20,800 [A]</t>
  </si>
  <si>
    <t>0,2*5*5,2=5,200 [A]</t>
  </si>
  <si>
    <t>3,0*0,7*5,2=10,920 [A]</t>
  </si>
  <si>
    <t>0,16*10,92=1,747 [A]</t>
  </si>
  <si>
    <t>2*2,5*5,2=26,000 [A]</t>
  </si>
  <si>
    <t>2,5*5,2=13,000 [A]</t>
  </si>
  <si>
    <t>římsy z betonu C30/37 včetně bednění a pracovních spar mezi mostovkou a římsou, s fabionem pro zatažení vanové izolace z NK</t>
  </si>
  <si>
    <t>0,4*0,3*(1,3+1,7)=0,360 [A]</t>
  </si>
  <si>
    <t>parametrická spotřeba 150 kg/m3</t>
  </si>
  <si>
    <t>0,15*0,36=0,054 [A]</t>
  </si>
  <si>
    <t>0,25*1,65*5,2=2,145 [A]</t>
  </si>
  <si>
    <t>0,25*0,7*5,2=0,910 [A]</t>
  </si>
  <si>
    <t>333325</t>
  </si>
  <si>
    <t>MOSTNÍ OPĚRY A KŘÍDLA ZE ŽELEZOVÉHO BETONU DO C30/37</t>
  </si>
  <si>
    <t>z betonu C30/37 vč. bednění, izolačních nátěrů (1xNp + 2xNa), vč. obetonování nosníků nosné konstrukce</t>
  </si>
  <si>
    <t>0,6*3,2*5,2=9,984 [A]</t>
  </si>
  <si>
    <t>333365</t>
  </si>
  <si>
    <t>VÝZTUŽ MOSTNÍCH OPĚR A KŘÍDEL Z OCELI 10505, B500B</t>
  </si>
  <si>
    <t>0,16*9,984=1,597 [A]</t>
  </si>
  <si>
    <t>421325</t>
  </si>
  <si>
    <t>MOSTNÍ NOSNÉ DESKOVÉ KONSTRUKCE ZE ŽELEZOBETONU C30/37</t>
  </si>
  <si>
    <t>obnova nosné konstrukce, propojení výztuže s původní konstrukcí, vč. podbědnění, vč. ošetření pracovní spáry</t>
  </si>
  <si>
    <t>0,2*3,0=0,600 [A]</t>
  </si>
  <si>
    <t>421365</t>
  </si>
  <si>
    <t>VÝZTUŽ MOSTNÍ DESKOVÉ KONSTRUKCE Z OCELI 10505, B500B</t>
  </si>
  <si>
    <t>parametrická spotřeba 180 kg/m3</t>
  </si>
  <si>
    <t>0,18*0,6=0,108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</si>
  <si>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</si>
  <si>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3,4*0,15*5,2=2,652 [A]</t>
  </si>
  <si>
    <t>0,3*1,7*5,2=2,652 [A]</t>
  </si>
  <si>
    <t>(0,6*0,8+2,5*0,9)*5,2=14,196 [A]</t>
  </si>
  <si>
    <t>5,2*4,5=23,400 [A]</t>
  </si>
  <si>
    <t>obrusná vrstva ACO 11+ na mostě, plocha oměřena v Acad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</si>
  <si>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</si>
  <si>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</si>
  <si>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</si>
  <si>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ochranná vrstva ACO 11+ na mostě, plocha oměřena v Acad</t>
  </si>
  <si>
    <t>2,65+2,8=5,450 [A]</t>
  </si>
  <si>
    <t>711112</t>
  </si>
  <si>
    <t>IZOLACE BĚŽNÝCH KONSTRUKCÍ PROTI ZEMNÍ VLHKOSTI ASFALTOVÝMI PÁSY</t>
  </si>
  <si>
    <t>přetažení izolace na opěru, plocha oměřena v Acad</t>
  </si>
  <si>
    <t>1,8*5,2=9,360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</si>
  <si>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</si>
  <si>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711452</t>
  </si>
  <si>
    <t>IZOLACE MOSTOVEK POD VOZOVKOU ASFALTOVÝMI PÁSY S PEČETÍCÍ VRSTVOU</t>
  </si>
  <si>
    <t>izolace mostovky, plocha oměřena v Acad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</si>
  <si>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</si>
  <si>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základ: 0,85*5,2+2,55*5,2=17,680 [A];                             líc opěry: 0,7*5,2=3,640 [B];                       rub - dřík: 1,7*5,2+2*1,5*5,2=24,440 [C] 
Celkem: A+B+C=45,760 [D]</t>
  </si>
  <si>
    <t>horní povrch říms+obrubník, plocha oměřena v Acad</t>
  </si>
  <si>
    <t>0,52+0,1*1,66+0,68+0,1*2,05=1,571 [A]</t>
  </si>
  <si>
    <t>prostup pro rubovou drenáž, chránička pro vyústění rubové drenáže přes kamenný zához</t>
  </si>
  <si>
    <t>návaznost zábradlí mezi stávajícím mostem a opěrnými zdmi</t>
  </si>
  <si>
    <t>1,1+1,6=2,700 [A]</t>
  </si>
  <si>
    <t>1,6+2,3=3,900 [A]</t>
  </si>
  <si>
    <t>51</t>
  </si>
  <si>
    <t>30*7*5,5=1 155,000 [A]</t>
  </si>
  <si>
    <t>52</t>
  </si>
  <si>
    <t>94890</t>
  </si>
  <si>
    <t>PODPĚRNÉ SKRUŽE - ZŘÍZENÍ A ODSTRANĚNÍ</t>
  </si>
  <si>
    <t>M3OP</t>
  </si>
  <si>
    <t>podepření mostu pro odbourání opěry a části NK a jejich zpětnou výstavbu, vč. založení do dna řeky (např na panel. rovnaninu)</t>
  </si>
  <si>
    <t>2,5*3,5*5,0=43,750 [A]</t>
  </si>
  <si>
    <t>Položka zahrnuje dovoz, montáž, údržbu, opotřebení (nájemné), demontáž, konzervaci, odvoz.</t>
  </si>
  <si>
    <t>53</t>
  </si>
  <si>
    <t>původní opěra - rozměry odhadnuty</t>
  </si>
  <si>
    <t>1,3*2,8*5,5=20,020 [A]</t>
  </si>
  <si>
    <t>54</t>
  </si>
  <si>
    <t>původní opěra - základ - rozměry odhadnuty</t>
  </si>
  <si>
    <t>2,5*1,0*5,5=13,750 [A]</t>
  </si>
  <si>
    <t>55</t>
  </si>
  <si>
    <t>966168</t>
  </si>
  <si>
    <t>BOURÁNÍ KONSTRUKCÍ ZE ŽELEZOBETONU S ODVOZEM DO 20KM</t>
  </si>
  <si>
    <t>část nosné konstrukce původního mostu - bourání ručními pneum. kladivy, plocha oměřena v Acad</t>
  </si>
  <si>
    <t>SO 205</t>
  </si>
  <si>
    <t>Rekonstrukce příslušenství mostu ev. č. 3516-4</t>
  </si>
  <si>
    <t>dle pol. 127738: 9,9=9,900 [A];        dle pol. 12960: 10,0=10,000 [B];         dle pol. 131738: 52,67=52,670 [C] 
Celkem: A+B+C=72,570 [D]</t>
  </si>
  <si>
    <t>dle pol. 966168: 2,3*4,1581=9,564 [A];       dle pol. 97816: 2,3*16,0152=36,835 [B] 
Celkem: A+B=46,399 [C]</t>
  </si>
  <si>
    <t>014132</t>
  </si>
  <si>
    <t>POPLATKY ZA SKLÁDKU TYP S-NO (NEBEZPEČNÝ ODPAD)</t>
  </si>
  <si>
    <t>mostní izolace</t>
  </si>
  <si>
    <t>dle pol. 97817: 0,01*1,2*105,5=1,266 [A]</t>
  </si>
  <si>
    <t>zajištění sdělovacího kabelu po dobu výstavby, uložení do půlené chráničky v římse</t>
  </si>
  <si>
    <t>11511</t>
  </si>
  <si>
    <t>ČERPÁNÍ VODY DO 500 L/MIN</t>
  </si>
  <si>
    <t>dle pol. 17750: 9,9=9,900 [A]</t>
  </si>
  <si>
    <t>12960</t>
  </si>
  <si>
    <t>ČIŠTĚNÍ VODOTEČÍ A MELIORAČ KANÁLŮ OD NÁNOSŮ</t>
  </si>
  <si>
    <t>pod mostem a v navazujících úsecích</t>
  </si>
  <si>
    <t>5,0*0,1*20,=10,000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</si>
  <si>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</si>
  <si>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odtěžení za rubem opěr</t>
  </si>
  <si>
    <t>1,7*1,3*13,0+1,8*1,4*9,5=52,670 [A]</t>
  </si>
  <si>
    <t>těsněná hrázka pro přístup k opěře 2</t>
  </si>
  <si>
    <t>1,1*0,6*15,0=9,900 [A]</t>
  </si>
  <si>
    <t>odvodnění rubu opěr</t>
  </si>
  <si>
    <t>13,0+1,0+9,5+1,0=24,500 [A]</t>
  </si>
  <si>
    <t>21341</t>
  </si>
  <si>
    <t>DRENÁŽNÍ VRSTVY Z PLASTBETONU (PLASTMALTY)</t>
  </si>
  <si>
    <t>v úžlabích na NK</t>
  </si>
  <si>
    <t>2*0,15*0,045*9,6=0,130 [A]</t>
  </si>
  <si>
    <t>Položka zahrnuje: 
- dodávku předepsaného materiálu pro drenážní vrstvu, včetně mimostaveništní a vnitrostaveništní dopravy 
- provedení drenážní vrstvy předepsaných rozměrů a předepsaného tvaru</t>
  </si>
  <si>
    <t>23217A</t>
  </si>
  <si>
    <t>ŠTĚTOVÉ STĚNY BERANĚNÉ Z KOVOVÝCH DÍLCŮ DOČASNÉ (PLOCHA)</t>
  </si>
  <si>
    <t>pažení mezi etapami, případně příložné pažení</t>
  </si>
  <si>
    <t>2*4,0*3,0=24,000 [A]</t>
  </si>
  <si>
    <t>- zřízení stěny 
- opotřebení štětovnic,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</si>
  <si>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23717A</t>
  </si>
  <si>
    <t>ODSTRANĚNÍ ŠTĚTOVÝCH STĚN Z KOVOVÝCH DÍLCŮ V PLOŠE</t>
  </si>
  <si>
    <t>pažení mezi etapami, případně odříznutí pažení</t>
  </si>
  <si>
    <t>položka zahrnuje odstranění stěn včetně odvozu a uložení na skládku</t>
  </si>
  <si>
    <t>26144</t>
  </si>
  <si>
    <t>VRTY PRO KOTVENÍ, INJEKTÁŽ A MIKROPILOTY NA POVRCHU TŘ. IV D DO 200MM</t>
  </si>
  <si>
    <t>prostup pro vyústění rubové drenáže</t>
  </si>
  <si>
    <t>1,0+1,0=2,000 [A]</t>
  </si>
  <si>
    <t>285391</t>
  </si>
  <si>
    <t>DODATEČNÉ KOTVENÍ VLEPENÍM BETONÁŘSKÉ VÝZTUŽE D DO 10MM DO VRTŮ</t>
  </si>
  <si>
    <t>pro přikotvení vyrovnávací desky na NK, plocha oměřena v Acad</t>
  </si>
  <si>
    <t>v rastru 0.5 x 0.5 m: 80,0/0,5/0,5=320,000 [A]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</si>
  <si>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</si>
  <si>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285392</t>
  </si>
  <si>
    <t>DODATEČNÉ KOTVENÍ VLEPENÍM BETONÁŘSKÉ VÝZTUŽE D DO 16MM DO VRTŮ</t>
  </si>
  <si>
    <t>pro přikotvení vyplnění kaveren ve spodní stavbě, z odhadu opravované plochy</t>
  </si>
  <si>
    <t>v rastru cca 0.2x0.2 m (min. 2 ks na kavernu): 2,447/0,2/0,2=61,175 [A]</t>
  </si>
  <si>
    <t>31717</t>
  </si>
  <si>
    <t>KOVOVÉ KONSTRUKCE PRO KOTVENÍ ŘÍMSY</t>
  </si>
  <si>
    <t>KG</t>
  </si>
  <si>
    <t>vč. protikorozní ochrany, vč. vrtů a vlepení</t>
  </si>
  <si>
    <t>7,0*(13+8)=147,000 [A]</t>
  </si>
  <si>
    <t>Položka zahrnuje dodávku (výrobu) kotevního prvku předepsaného tvaru a jeho osazení do předepsané polohy včetně nezbytných prací (vrty, zálivky apod.)</t>
  </si>
  <si>
    <t>římsy z betonu C30/37 včetně bednění a pracovních spar, vč. letopočtu v pohledové ploše</t>
  </si>
  <si>
    <t>levá: 0,8*0,25*13,08+0,25*0,24*13,08=3,401 [A];        pravá: 0,8*0,26*8,2+0,25*0,23*8,2=2,177 [B] 
Celkem: A+B=5,578 [C]</t>
  </si>
  <si>
    <t>0,14*5,578=0,781 [A]</t>
  </si>
  <si>
    <t>vyrovnávací deska přikotvená do nosné konstrukce s přesahem na opěry</t>
  </si>
  <si>
    <t>0,2*80,0+0,36*(0,92*10,6+1,0*9,6)=22,967 [A]</t>
  </si>
  <si>
    <t>421366</t>
  </si>
  <si>
    <t>VÝZTUŽ MOSTNÍ DESKOVÉ KONSTRUKCE Z KARI SÍTÍ</t>
  </si>
  <si>
    <t>síť 8/8-150/150, vč. příložek z oceli 10505 
2 vrstvy sítě, na přesahy, prostřihy a příložky +15%</t>
  </si>
  <si>
    <t>1,15*2*5,4/1000*99,352=1,234 [A]</t>
  </si>
  <si>
    <t>0,6*0,25*(13,0+9,5)=3,375 [A]</t>
  </si>
  <si>
    <t>1,65*1,05*13,0+1,75*1,15*9,5=41,641 [A]</t>
  </si>
  <si>
    <t>zpevnění z lom. kam. tl. 200 mm, beton tl. 150 mm vč. spárování proti CHRL, včch lemování chodníkovými obrubníky 100/250, za římsou a podél levých křídel vč. ukončující patky</t>
  </si>
  <si>
    <t>opěra 1: 0,35*(0,81*2,0+0,75*4,8)+0,5*0,55*0,75=2,033 [A];    opěra 2: 0,35*(0,81*2,0+0,75*4,8)+0,5*0,55*0,75=2,033 [B] 
Celkem: A+B=4,066 [C]</t>
  </si>
  <si>
    <t>17,08+8,4=25,480 [A]</t>
  </si>
  <si>
    <t>Úpravy povrchů, podlahy, výplně otvorů</t>
  </si>
  <si>
    <t>626111</t>
  </si>
  <si>
    <t>REPROFILACE PODHLEDŮ, SVISLÝCH PLOCH SANAČNÍ MALTOU JEDNOVRST TL 10MM</t>
  </si>
  <si>
    <t>spodní stavba 70% plochy a nosná konstrukce 80% plochy (dle pol. 938444), rozsah na základě aktuálního stavu, SE SOUHLASEM INVESTORA</t>
  </si>
  <si>
    <t>spodní stavba: 0,75*48,94=36,705 [A];       nosná konstrukce: 0,8*114,771=91,817 [B] 
Celkem: A+B=128,522 [C]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</si>
  <si>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</si>
  <si>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626122</t>
  </si>
  <si>
    <t>REPROFILACE PODHLEDŮ, SVISLÝCH PLOCH SANAČNÍ MALTOU DVOUVRST TL 50MM</t>
  </si>
  <si>
    <t>spodní stavba 20% plochy a nosná konstrukce 20% plochy (dle pol. 938444), rozsah na základě aktuálního stavu, SE SOUHLASEM INVESTORA</t>
  </si>
  <si>
    <t>spodní stavba: 0,2*48,94=9,788 [A];         nosná konstrukce: 0,2*114,771=22,954 [B] 
Celkem: A+B=32,742 [C]</t>
  </si>
  <si>
    <t>62641</t>
  </si>
  <si>
    <t>SJEDNOCUJÍCÍ STĚRKA JEMNOU MALTOU TL CCA 2MM</t>
  </si>
  <si>
    <t>vč. sjednocujícího nátěru</t>
  </si>
  <si>
    <t>spodní stavba: 48,94=48,940 [A];                nosná konstrukce: 114,771=114,771 [B] 
Celkem: A+B=163,711 [C]</t>
  </si>
  <si>
    <t>62652</t>
  </si>
  <si>
    <t>OCHRANA VÝZTUŽE PŘI NEDOSTATEČNÉM KRYTÍ</t>
  </si>
  <si>
    <t>nosná konstrukce 20% plochy (dle pol. 938444), rozsah na základě aktuálního stavu, SE SOUHLASEM INVESTORA</t>
  </si>
  <si>
    <t>0,2*114,771=22,954 [A]</t>
  </si>
  <si>
    <t>položka zahrnuje: 
dodávku veškerého materiálu potřebného pro předepsanou úpravu v předepsané kvalitě 
položení vrstvy v předepsané tloušťce 
potřebná lešení a podpěrné konstrukce</t>
  </si>
  <si>
    <t>62745</t>
  </si>
  <si>
    <t>SPÁROVÁNÍ STARÉHO ZDIVA CEMENTOVOU MALTOU</t>
  </si>
  <si>
    <t>část opěry 1</t>
  </si>
  <si>
    <t>dle pol. 938443: 3,5=3,500 [A]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</si>
  <si>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</si>
  <si>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izolace z mostovky přetažena na opěru, se zatažením na křídla 0.5 m, plocha oměřena v Acad</t>
  </si>
  <si>
    <t>1,8*13,5+1,9*10,0=43,300 [A]</t>
  </si>
  <si>
    <t>na mostovce: 84,9=84,900 [A];                  přetažení na křídla: 0,5*0,5+0,5*0,5=0,500 [B] 
Celkem: A+B=85,400 [C]</t>
  </si>
  <si>
    <t>711502</t>
  </si>
  <si>
    <t>OCHRANA IZOLACE NA POVRCHU ASFALTOVÝMI PÁSY</t>
  </si>
  <si>
    <t>ochrana izolace pod římsami s hliníkovou vložkou</t>
  </si>
  <si>
    <t>0,65*(13,08+8,4)=13,962 [A]</t>
  </si>
  <si>
    <t>gramáž 600 g/m2 (nebo 2x300 g/m2)</t>
  </si>
  <si>
    <t>obrubníková část, plocha oměřena v Acad</t>
  </si>
  <si>
    <t>0,32*(13,0+8,4)=6,848 [A]</t>
  </si>
  <si>
    <t>86727</t>
  </si>
  <si>
    <t>CHRÁNIČKY Z TRUB OCEL PODÉL PŮLENÝCH DN DO 100MM</t>
  </si>
  <si>
    <t>pro uložení sděl. kabelu do římsy</t>
  </si>
  <si>
    <t>položky pro zhotovení potrubí platí bez ohledu na sklon. 
zahrnuje: 
- výrobní dokumentaci (včetně technologického předpisu) 
- dodání veškerého trubního a pomocného materiálu  (trouby včetně podélného rozpůlení,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 
- opláštění dle dokumentace a nutné opravy opláštění při jeho poškození</t>
  </si>
  <si>
    <t>na levé a pravé římse, vč. kotvení a PKO</t>
  </si>
  <si>
    <t>13,08+8,4=21,480 [A]</t>
  </si>
  <si>
    <t>9115C3</t>
  </si>
  <si>
    <t>SVODIDLO OCEL MOSTNÍ JEDNOSTR, ÚROVEŇ ZADRŽ H2 - DEMONTÁŽ S PŘESUNEM</t>
  </si>
  <si>
    <t>odstranění stávajícího svodidla</t>
  </si>
  <si>
    <t>25,0+8,4=33,400 [A]</t>
  </si>
  <si>
    <t>30*7*20,0=4 200,000 [A]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</si>
  <si>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</si>
  <si>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</si>
  <si>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</si>
  <si>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2,0*2=4,000 [A]</t>
  </si>
  <si>
    <t>Položka zahrnuje: 
dodání a pokládku betonových obrubníků o rozměrech předepsaných zadávací dokumentací 
betonové lože i boční betonovou opěrku.</t>
  </si>
  <si>
    <t>na rubu rámu 40 x 20 mm</t>
  </si>
  <si>
    <t>12,5+9,1=21,600 [A]</t>
  </si>
  <si>
    <t>931326</t>
  </si>
  <si>
    <t>TĚSNĚNÍ DILATAČ SPAR ASF ZÁLIVKOU MODIFIK PRŮŘ DO 800MM2</t>
  </si>
  <si>
    <t>utěsnění řezaného krytu 40 x 20 mm 
dle pol. 919111</t>
  </si>
  <si>
    <t>položka zahrnuje dodávku a osazení předepsaného materiálu, očištění ploch spáry před úpravou, očištění okolí spáry po úpravě 
nezahrnuje těsnící profil</t>
  </si>
  <si>
    <t>zapravení kaveren ve spodní stavbě - cca 10% plochy, rozsah na základě aktuálního stavu, SE SOUHLASEM INVESTORA</t>
  </si>
  <si>
    <t>0,05*48,94=2,447 [A]</t>
  </si>
  <si>
    <t>936531</t>
  </si>
  <si>
    <t>MOSTNÍ ODVODŇOVACÍ SOUPRAVA 300/300</t>
  </si>
  <si>
    <t>obnova odvodňovačů - 1 nebo 2 ks, množství JEN SE SOUHLASEM INVESTORA</t>
  </si>
  <si>
    <t>položka zahrnuje: 
- výrobní dokumentaci (včetně technologického předpisu) 
- dodání kompletní odvodňovací soupravy,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</si>
  <si>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938443</t>
  </si>
  <si>
    <t>OČIŠTĚNÍ ZDIVA OTRYSKÁNÍM TLAKOVOU VODOU DO 1000 BARŮ</t>
  </si>
  <si>
    <t>kamenný obklad, viz Technická zpráva, velikost tlaku prověřena na referenční ploše 
opěra 1: líc části dříku</t>
  </si>
  <si>
    <t>1,4*2,5=3,500 [A]</t>
  </si>
  <si>
    <t>položka zahrnuje očištění předepsaným způsobem včetně odklizení vzniklého odpadu</t>
  </si>
  <si>
    <t>938444</t>
  </si>
  <si>
    <t>OČIŠTĚNÍ ZDIVA OTRYSKÁNÍM TLAKOVOU VODOU PŘES 1000 BARŮ</t>
  </si>
  <si>
    <t>viditelné plochy spodní stavby a nosné konstrukce, horní povrch NK, rub odkrytyých částí opěr; viz Technická zpráva, velikost tlaku prověřena na referenční ploše</t>
  </si>
  <si>
    <t>opěra 1 - líc: 1,4*10,2+4*0,45*1,4+0,45*0,4+1,0*2,4=19,380 [A];           opěra 2 - líc: 1,4*10,6+4*0,45*1,4+0,45*0,4+1,0*3,2=20,740 [B];        mezilehlá podpěra: 1,4*9=12,600 [C] 
opěra 1 - rub: 1,5*13,0+0,8*1,7=20,860 [D];                                            opěra 2 - rub: 1,5*9,1+0,8*1,85=15,130 [E] 
NK líc: 10,5*8,342+20*0,075*0,75+4*0,6*1,4+0,6*0,4+4*0,6*1,4+0,6*0,4+4*0,95*1,1+17,0+1,3*4,5=122,946 [F] 
NK shora (plocha oměřena): 83,0=83,000 [G] 
Celkem: A+B+C+D+E+F+G=294,656 [H]</t>
  </si>
  <si>
    <t>římsy</t>
  </si>
  <si>
    <t>0,6*0,45*13,03+0,4*0,2*8,0=4,158 [A]</t>
  </si>
  <si>
    <t>96787</t>
  </si>
  <si>
    <t>VYBOURÁNÍ MOSTNÍCH ODVODŇOVAČŮ</t>
  </si>
  <si>
    <t>případné odvodňovače (1-2 ks) jsou překryty vozovkovými vrstvami - položka využita JEN SE SOUHLASEM INVESTORA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</si>
  <si>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</si>
  <si>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97816</t>
  </si>
  <si>
    <t>ODSEKÁNÍ VRSTVY VYROVNÁVACÍHO BETONU NA MOSTECH</t>
  </si>
  <si>
    <t>vč. odvozu na skládku, odvozná vzdálenost v režii zhotovitele</t>
  </si>
  <si>
    <t>5,6*0,2*9,6+0,18*29,24=16,015 [A]</t>
  </si>
  <si>
    <t>Položka zahrnuje: 
- položka zahrnuje veškeré práce plynoucí z technologického předpisu a z platných předpisů 
- veškerou manipulaci s vybouranou sutí a hmotami včetně uložení na skládku. 
Položka nezahrnuje: 
- poplatek za skládku, který se vykazuje v položce 0141** (s výjimkou malého množství bouraného materiálu, kde je možné poplatek zahrnout do jednotkové ceny bourání – tento fakt musí být uveden v doplňujícím textu k položce)</t>
  </si>
  <si>
    <t>56</t>
  </si>
  <si>
    <t>97817</t>
  </si>
  <si>
    <t>ODSTRANĚNÍ MOSTNÍ IZOLACE</t>
  </si>
  <si>
    <t>83,0+1,0*13,0+1,0*9,5=105,500 [A]</t>
  </si>
  <si>
    <t>SO 206</t>
  </si>
  <si>
    <t>Gabionová opěrná zeď</t>
  </si>
  <si>
    <t>- poplatek za uložení zeminy na skládku (pol. č. 131737): 1,8*65*1,75=204,750 [A]</t>
  </si>
  <si>
    <t>- provedení výkopů v místě gabionové zdi: 65*1,75=113,750 [A]</t>
  </si>
  <si>
    <t>zásyp vhodnou zeminou v místě gabionové zdi</t>
  </si>
  <si>
    <t>- zásyp jámy v místě za gabionovou opěrnou zdí: 65*0,5=32,500 [A]</t>
  </si>
  <si>
    <t>- hutnění zemní pláně po odstranění podkladní vrstvy (vrstva ze ŠD) v místě vozovky: 1,5*65=97,500 [A]</t>
  </si>
  <si>
    <t>3272A7</t>
  </si>
  <si>
    <t>ZDI OPĚR, ZÁRUB, NÁBŘEŽ Z GABIONŮ RUČNĚ ROVNANÝCH, DRÁT O4,0MM, POVRCHOVÁ ÚPRAVA Zn + Al</t>
  </si>
  <si>
    <t>gabionová zeď</t>
  </si>
  <si>
    <t>- konstrukce gabionové opěrné zdi: 65*1=65,000 [A]</t>
  </si>
  <si>
    <t>- položka zahrnuje dodávku a osazení drátěných košů s výplní lomovým kamenem.  
- gabionové matrace se vykazují v pol.č.2722**.</t>
  </si>
  <si>
    <t>56336</t>
  </si>
  <si>
    <t>VOZOVKOVÉ VRSTVY ZE ŠTĚRKODRTI TL. DO 300MM</t>
  </si>
  <si>
    <t>zřízení podkladní vrstvy pod gabionovou zdí</t>
  </si>
  <si>
    <t>- zřízení podkladní vrstvy pod gabionovou zdí ze ŠD fr. 0/32: 1,5*65=97,500 [A]</t>
  </si>
  <si>
    <t>- dodávka ocelového svodidla s úrovní zadržení H1 dl. 65,00 m: 65=65,000 [A]</t>
  </si>
  <si>
    <t>- odstranění stávajícího ocelového svodidla dl. 65,00 m: 65=65,000 [A]</t>
  </si>
  <si>
    <t>SO 210</t>
  </si>
  <si>
    <t>Provizorní most</t>
  </si>
  <si>
    <t>zemina z násypu provizorní komunikace, nestmelené vrstvy odstraněných vozovek, včetně uložení na skládku</t>
  </si>
  <si>
    <t>dle pol. 11332: 190,0=190,000 [A];       dle pol. 12273: 155,875=155,875 [B] 
Celkem: A+B=345,875 [C]</t>
  </si>
  <si>
    <t>02740</t>
  </si>
  <si>
    <t>POMOC PRÁCE ZŘÍZ NEBO ZAJIŠŤ PROVIZORNÍ MOSTY</t>
  </si>
  <si>
    <t>oprava provizorního mostu po jeho demontáži</t>
  </si>
  <si>
    <t>027411</t>
  </si>
  <si>
    <t>PROVIZORNÍ MOSTY - MONTÁŽ</t>
  </si>
  <si>
    <t>5,0*24,0=120,000 [A]</t>
  </si>
  <si>
    <t>027412</t>
  </si>
  <si>
    <t>PROVIZORNÍ MOSTY - NÁJEMNÉ</t>
  </si>
  <si>
    <t>KPLMĚSÍC</t>
  </si>
  <si>
    <t>7 měsíců</t>
  </si>
  <si>
    <t>027413</t>
  </si>
  <si>
    <t>PROVIZORNÍ MOSTY - DEMONTÁŽ</t>
  </si>
  <si>
    <t>11313</t>
  </si>
  <si>
    <t>ODSTRANĚNÍ KRYTU ZPEVNĚNÝCH PLOCH S ASFALTOVÝM POJIVEM</t>
  </si>
  <si>
    <t>krajnice z R-mat, vč. odvozu, k recyklaci</t>
  </si>
  <si>
    <t>dle pol. 56960: 18,8=18,800 [A]</t>
  </si>
  <si>
    <t>11332</t>
  </si>
  <si>
    <t>ODSTRANĚNÍ PODKLADŮ ZPEVNĚNÝCH PLOCH Z KAMENIVA NESTMELENÉHO</t>
  </si>
  <si>
    <t>nestmelené vozovkové vrstvy proviz. komunikace bez asfaltu</t>
  </si>
  <si>
    <t>dle pol. 56335: 0,25*190,0=47,500 [A]</t>
  </si>
  <si>
    <t>11333</t>
  </si>
  <si>
    <t>ODSTRANĚNÍ PODKLADU ZPEVNĚNÝCH PLOCH S ASFALT POJIVEM</t>
  </si>
  <si>
    <t>R-mat v podkladu vozovky, vč. odvozu, k recyklaci, plocha oměřena v Acad</t>
  </si>
  <si>
    <t>0,05*(108,0+63,0)=8,550 [A]</t>
  </si>
  <si>
    <t>vozovkové vrstvy provizorní komunikace, vč. odvozu, k recyklaci, plocha oměřena v Acad</t>
  </si>
  <si>
    <t>0,05*(108,0+6,03)=5,702 [A]</t>
  </si>
  <si>
    <t>12110</t>
  </si>
  <si>
    <t>SEJMUTÍ ORNICE NEBO LESNÍ PŮDY</t>
  </si>
  <si>
    <t>plocha oměřena v Acad</t>
  </si>
  <si>
    <t>0,15*(230,0+61,0)=43,650 [A]</t>
  </si>
  <si>
    <t>položka zahrnuje sejmutí ornice bez ohledu na tloušťku vrstvy a její vodorovnou dopravu 
nezahrnuje uložení na trvalou skládku</t>
  </si>
  <si>
    <t>12273</t>
  </si>
  <si>
    <t>ODKOPÁVKY A PROKOPÁVKY OBECNÉ TŘ. I</t>
  </si>
  <si>
    <t>odstranění tělesa provizorní komunikace, vč. odvozu na skládku</t>
  </si>
  <si>
    <t>dle pol. 17110: 155,875=155,875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</si>
  <si>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</si>
  <si>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12573</t>
  </si>
  <si>
    <t>VYKOPÁVKY ZE ZEMNÍKŮ A SKLÁDEK TŘ. I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</si>
  <si>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</si>
  <si>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17110</t>
  </si>
  <si>
    <t>ULOŽENÍ SYPANINY DO NÁSYPŮ SE ZHUTNĚNÍM</t>
  </si>
  <si>
    <t>těleso provizorní komunikace, plocha oměřena v Acad</t>
  </si>
  <si>
    <t>0,7*(190,0+145,0)/2+0,75*(61,0+42,0)/2=155,875 [A]</t>
  </si>
  <si>
    <t>108,0+63,0=171,000 [A]</t>
  </si>
  <si>
    <t>18230</t>
  </si>
  <si>
    <t>ROZPROSTŘENÍ ORNICE V ROVINĚ</t>
  </si>
  <si>
    <t>viz pol. 12110: 43,65=43,650 [A]</t>
  </si>
  <si>
    <t>položka zahrnuje: 
nutné přemístění ornice z dočasných skládek vzdálených do 50m 
rozprostření ornice v předepsané tloušťce v rovině a ve svahu do 1:5</t>
  </si>
  <si>
    <t>18241</t>
  </si>
  <si>
    <t>ZALOŽENÍ TRÁVNÍKU RUČNÍM VÝSEVEM</t>
  </si>
  <si>
    <t>vč. ošetřování v závislosti na počasí, viz pol. 12110</t>
  </si>
  <si>
    <t>Zahrnuje dodání předepsané travní směsi, její výsev na ornici, zalévání, první pokosení, to vše bez ohledu na sklon terénu</t>
  </si>
  <si>
    <t>27212</t>
  </si>
  <si>
    <t>ZÁKLADY Z DÍLCŮ ŽELEZOBETONOVÝCH</t>
  </si>
  <si>
    <t>dočasné opěry z panelové rovnaniny nebo uzavřených rámových prvků vč. jejich rozebrání</t>
  </si>
  <si>
    <t>2,0*1,3*6,0*2=31,200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</si>
  <si>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</si>
  <si>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451522</t>
  </si>
  <si>
    <t>VÝPLŇ VRSTVY Z KAMENIVA DRCENÉHO, INDEX ZHUTNĚNÍ ID DO 0,8</t>
  </si>
  <si>
    <t>pod dočasné opěry</t>
  </si>
  <si>
    <t>3,3*0,3*8,0*2=15,840 [A]</t>
  </si>
  <si>
    <t>položka zahrnuje dodávku předepsaného kameniva, mimostaveništní a vnitrostaveništní dopravu a jeho uložení 
není-li v zadávací dokumentaci uvedeno jinak, jedná se o nakupovaný materiál</t>
  </si>
  <si>
    <t>121,0+69,0=190,000 [A]</t>
  </si>
  <si>
    <t>56361</t>
  </si>
  <si>
    <t>VOZOVKOVÉ VRSTVY Z RECYKLOVANÉHO MATERIÁLU TL DO 50MM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</si>
  <si>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</si>
  <si>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56960</t>
  </si>
  <si>
    <t>ZPEVNĚNÍ KRAJNIC Z RECYKLOVANÉHO MATERIÁLU</t>
  </si>
  <si>
    <t>0,8*0,25*(25,0+47,0+13,0+9,0)=18,800 [A]</t>
  </si>
  <si>
    <t>574A05</t>
  </si>
  <si>
    <t>ASFALTOVÝ BETON PRO OBRUSNÉ VRSTVY ACO 16</t>
  </si>
  <si>
    <t>provizorní po dobu stavby, vč. náběhů</t>
  </si>
  <si>
    <t>18,0+18,0+6,0+8,0=50,000 [A]</t>
  </si>
  <si>
    <t>30*7*50,0=10 500,000 [A]</t>
  </si>
  <si>
    <t>SO 351</t>
  </si>
  <si>
    <t>Dešťová kanalizace</t>
  </si>
  <si>
    <t>- poplatek za uložení zeminy na skládku, zemina v místě výkopu kanalizační šachty (pol. č. 131737): 1,8*3*2,5*2,5*2,5=84,375 [A] 
 - poplatek za uložení zeminy na skládku, zemina v místě výkopu pro dešťovou kanalizaci (pol. č. 132737): 1,8*1,5*1,7*44,9=206,091 [B] 
Celkem: A+B=290,466 [C]</t>
  </si>
  <si>
    <t>provedení výkopů pro kanalizační šachty, odvoz na skládku vč. uložení</t>
  </si>
  <si>
    <t>- provedení výkopů pro 3 kanalizační šachty: 3*2,5*2,2*2,5=41,250 [A]</t>
  </si>
  <si>
    <t>provedení výkopů pro dešťovou kanalizaci, odvoz na skládku vč. uložení</t>
  </si>
  <si>
    <t>- provedení výkopů v místě dešťové kanalizace: 1,5*1,7*44,9=114,495 [A]</t>
  </si>
  <si>
    <t>- zásyp výkopů pro kanalizační šachty: 3*2,5*2,2*2,5=41,250 [A] 
 - zásyp výkopů v místě dešťové kanalizace: 1,5*1,7*44,9=114,495 [B] 
Celkem: A+B=155,745 [C]</t>
  </si>
  <si>
    <t>87446</t>
  </si>
  <si>
    <t>POTRUBÍ Z TRUB PLASTOVÝCH ODPADNÍCH DN DO 400MM</t>
  </si>
  <si>
    <t>plastové potrubí dešťové kanalizace DN 400, SN16</t>
  </si>
  <si>
    <t>- potrubí dešťové kanalizace DN 400: 44,9=44,900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</si>
  <si>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</si>
  <si>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894146</t>
  </si>
  <si>
    <t>ŠACHTY KANALIZAČNÍ Z BETON DÍLCŮ NA POTRUBÍ DN DO 400MM</t>
  </si>
  <si>
    <t>betonové šachty pro dešťovou kanalizaci DN 400</t>
  </si>
  <si>
    <t>- betonové šachty pro dešťovou kanalizaci DN 400: 3=3,000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</si>
  <si>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</si>
  <si>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SO 402</t>
  </si>
  <si>
    <t>Přeložka VO</t>
  </si>
  <si>
    <t>015111</t>
  </si>
  <si>
    <t>POPLATKY ZA LIKVIDACŮ ODPADŮ NEKONTAMINOVANÝCH - 17 05 04  VYTĚŽENÉ ZEMINY A HORNINY -  I. TŘÍDA TĚŽITELNOSTI</t>
  </si>
  <si>
    <t>Viz. projektová dokumentace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</si>
  <si>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</si>
  <si>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015240</t>
  </si>
  <si>
    <t>POPLATKY ZA LIKVIDACŮ ODPADŮ NEKONTAMINOVANÝCH - 20 03 99  ODPAD PODOBNÝ KOMUNÁLNÍMU ODPADU</t>
  </si>
  <si>
    <t>015310</t>
  </si>
  <si>
    <t>POPLATKY ZA LIKVIDACI ODPADŮ NEKONTAMINOVANÝCH - 16 02 14  ELEKTROŠROT (VYŘAZENÁ EL. ZAŘÍZENÍ A PŘÍSTR. - AL, CU A VZ. KOVY)</t>
  </si>
  <si>
    <t>11090</t>
  </si>
  <si>
    <t>VŠEOBECNÉ VYKLIZENÍ OSTATNÍCH PLOCH</t>
  </si>
  <si>
    <t>zahrnuje odstranění všech překážek pro uskutečnění stavby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</si>
  <si>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</si>
  <si>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</si>
  <si>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</si>
  <si>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</si>
  <si>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</si>
  <si>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</si>
  <si>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132</t>
  </si>
  <si>
    <t>rýh</t>
  </si>
  <si>
    <t>13273</t>
  </si>
  <si>
    <t>HLOUBENÍ RÝH ŠÍŘ DO 2M PAŽ I NEPAŽ TŘ. I</t>
  </si>
  <si>
    <t>13273B</t>
  </si>
  <si>
    <t>HLOUBENÍ RÝH ŠÍŘ DO 2M PAŽ I NEPAŽ TŘ. I - DOPRAVA</t>
  </si>
  <si>
    <t>M3KM</t>
  </si>
  <si>
    <t>Položka zahrnuje samostatnou dopravu zeminy. Množství se určí jako součin kubatutry [m3] a požadované vzdálenosti [km].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</si>
  <si>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</si>
  <si>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</si>
  <si>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</si>
  <si>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702211</t>
  </si>
  <si>
    <t>KABELOVÁ CHRÁNIČKA ZEMNÍ DN DO 100 MM</t>
  </si>
  <si>
    <t>1. Položka obsahuje: 
 – přípravu podkladu pro osazení 
2. Položka neobsahuje: 
 X 
3. Způsob měření: 
Měří se metr délkový.</t>
  </si>
  <si>
    <t>709612</t>
  </si>
  <si>
    <t>DEMONTÁŽ CHRÁNIČKY/TRUBKY</t>
  </si>
  <si>
    <t>1. Položka obsahuje:  
– veškeré práce a materiál obsažený v názvu položky  
2. Položka neobsahuje:  
X  
3. Způsob měření:  
Udává se počet kusů kompletní konstrukce nebo práce.</t>
  </si>
  <si>
    <t>70xxxR</t>
  </si>
  <si>
    <t>PROVIZORNÍ ZAJIŠTĚNÍ STOŽÁRU PO DOBU STAVBY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</si>
  <si>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Udává se počet kusů kompletní konstrukce nebo práce.</t>
  </si>
  <si>
    <t>742232</t>
  </si>
  <si>
    <t>VEDENÍ VENKOVNÍ NN, ZÁVĚSNÝ KABEL DO TŘÍ ŽIL</t>
  </si>
  <si>
    <t>1. Položka obsahuje: 
 – měření, roztahování, dělení, spojování, zakončení a pod. 
 – veškeré příslušenství 
2. Položka neobsahuje: 
 X 
3. Způsob měření: 
Měří se metr délkový.</t>
  </si>
  <si>
    <t>742253</t>
  </si>
  <si>
    <t>VEDENÍ VENKOVNÍ NN, KOTEVNÍ KONZOLA</t>
  </si>
  <si>
    <t>1. Položka obsahuje: 
 – střešník, vč. držáků, průchodu římsou, kotvy, konzoly, izolátorů, vazů 
 – veškeré příslušenství 
2. Položka neobsahuje: 
 X 
3. Způsob měření: 
Udává se počet kusů kompletní konstrukce nebo práce.</t>
  </si>
  <si>
    <t>742254</t>
  </si>
  <si>
    <t>VEDENÍ VENKOVNÍ NN, PŘIPOJOVACÍ SVORKA</t>
  </si>
  <si>
    <t>1. Položka obsahuje: 
 – veškeré příslušenství 
2. Položka neobsahuje: 
 X 
3. Způsob měření: 
Udává se počet kusů kompletní konstrukce nebo práce.</t>
  </si>
  <si>
    <t>742256</t>
  </si>
  <si>
    <t>VEDENÍ VENKOVNÍ NN, KOTEVNÍ SVORKA VČETNĚ UPEVNĚNÍ</t>
  </si>
  <si>
    <t>742257</t>
  </si>
  <si>
    <t>VEDENÍ VENKOVNÍ NN, ZÁVĚSNÁ SVORKA VČETNĚ UPEVNĚNÍ</t>
  </si>
  <si>
    <t>742H12</t>
  </si>
  <si>
    <t>KABEL NN ČTYŘ- A PĚTIŽÍLOVÝ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</si>
  <si>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</si>
  <si>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742L12</t>
  </si>
  <si>
    <t>UKONČENÍ DVOU AŽ PĚTIŽÍLOVÉHO KABELU V ROZVADĚČI NEBO NA PŘÍSTROJI OD 4 DO 16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</si>
  <si>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</si>
  <si>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742Z22</t>
  </si>
  <si>
    <t>DEMONTÁŽ VENKOVNÍHO VEDENÍ NN (4X)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</si>
  <si>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</si>
  <si>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</si>
  <si>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</si>
  <si>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</si>
  <si>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743122</t>
  </si>
  <si>
    <t>OSVĚTLOVACÍ STOŽÁR  PEVNÝ ŽÁROVĚ ZINKOVANÝ DÉLKY PŘES 6,5 DO 12 M</t>
  </si>
  <si>
    <t>1. Položka obsahuje: 
 – základovou konstrukci a veškeré příslušenství 
 – připojovací svorkovnici ve třídě izolace II ( pro 2x svítidlo ) a kabelové vedení ke svítidlům 
 – uzavírací nátěr, technický popis viz. projektová dokumentace 
2. Položka neobsahuje: 
 – zemní práce,  betonový základ, svítidlo, výložník 
3. Způsob měření: 
Udává se počet kusů kompletní konstrukce nebo práce.</t>
  </si>
  <si>
    <t>743Z11</t>
  </si>
  <si>
    <t>DEMONTÁŽ OSVĚTLOVACÍHO STOŽÁRU ULIČNÍHO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</si>
  <si>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</si>
  <si>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747212</t>
  </si>
  <si>
    <t>CELKOVÁ PROHLÍDKA, ZKOUŠENÍ, MĚŘENÍ A VYHOTOVENÍ VÝCHOZÍ REVIZNÍ ZPRÁVY, PRO OBJEM IN PŘES 100 DO 500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</si>
  <si>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</si>
  <si>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</si>
  <si>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</si>
  <si>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</si>
  <si>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</t>
  </si>
  <si>
    <t>Elektroinstalace - silnoproud</t>
  </si>
  <si>
    <t>741811</t>
  </si>
  <si>
    <t>UZEMŇOVACÍ VODIČ NA POVRCHU FEZN DO 120 MM2</t>
  </si>
  <si>
    <t>1. Položka obsahuje: 
 – uchycení vodiče na povrch vč. podpěr, konzol, svorek a pod. 
 – měření, dělení, spojování 
 – nátěr 
2. Položka neobsahuje: 
 X 
3. Způsob měření: 
Měří se metr délkový.</t>
  </si>
  <si>
    <t>741C05</t>
  </si>
  <si>
    <t>SPOJOVÁNÍ UZEMŇOVACÍCH VODIČŮ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</si>
  <si>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</si>
  <si>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742O13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</si>
  <si>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</si>
  <si>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</si>
  <si>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742O15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</si>
  <si>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</si>
  <si>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</si>
  <si>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743Z92</t>
  </si>
  <si>
    <t>DEMONTÁŽ - ODVOZ (NA LIKVIDACI ODPADŮ NEBO JINÉ URČENÉ MÍSTO)</t>
  </si>
  <si>
    <t>T.KM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</si>
  <si>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</si>
  <si>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747511</t>
  </si>
  <si>
    <t>ZKOUŠKY VODIČŮ A KABELŮ NN PRŮŘEZU ŽÍLY DO 5X25 MM2</t>
  </si>
  <si>
    <t>1. Položka obsahuje: 
 – cenu za provedení měření kabelu/ vodiče vč. vyhotovení protokolu 
2. Položka neobsahuje: 
 X 
3. Způsob měření: 
Udává se počet kusů kompletní konstrukce nebo práce.</t>
  </si>
  <si>
    <t>747701</t>
  </si>
  <si>
    <t>DOKONČOVACÍ MONTÁŽNÍ PRÁCE NA ELEKTRICKÉM ZAŘÍZENÍ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</si>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</sst>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SUM(C10:C27)</f>
      </c>
      <c s="1"/>
      <c s="1"/>
    </row>
    <row r="7" spans="1:5" ht="12.75" customHeight="1">
      <c r="A7" s="1"/>
      <c s="4" t="s">
        <v>5</v>
      </c>
      <c s="7">
        <f>SUM(E10:E27)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116</v>
      </c>
      <c s="20" t="s">
        <v>117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266</v>
      </c>
      <c s="20" t="s">
        <v>267</v>
      </c>
      <c s="21">
        <f>'SO 102'!I3</f>
      </c>
      <c s="21">
        <f>'SO 102'!O2</f>
      </c>
      <c s="21">
        <f>C12+D12</f>
      </c>
    </row>
    <row r="13" spans="1:5" ht="12.75" customHeight="1">
      <c r="A13" s="20" t="s">
        <v>283</v>
      </c>
      <c s="20" t="s">
        <v>284</v>
      </c>
      <c s="21">
        <f>'SO 103'!I3</f>
      </c>
      <c s="21">
        <f>'SO 103'!O2</f>
      </c>
      <c s="21">
        <f>C13+D13</f>
      </c>
    </row>
    <row r="14" spans="1:5" ht="12.75" customHeight="1">
      <c r="A14" s="20" t="s">
        <v>331</v>
      </c>
      <c s="20" t="s">
        <v>332</v>
      </c>
      <c s="21">
        <f>'SO 104'!I3</f>
      </c>
      <c s="21">
        <f>'SO 104'!O2</f>
      </c>
      <c s="21">
        <f>C14+D14</f>
      </c>
    </row>
    <row r="15" spans="1:5" ht="12.75" customHeight="1">
      <c r="A15" s="20" t="s">
        <v>341</v>
      </c>
      <c s="20" t="s">
        <v>342</v>
      </c>
      <c s="21">
        <f>'SO 105'!I3</f>
      </c>
      <c s="21">
        <f>'SO 105'!O2</f>
      </c>
      <c s="21">
        <f>C15+D15</f>
      </c>
    </row>
    <row r="16" spans="1:5" ht="12.75" customHeight="1">
      <c r="A16" s="20" t="s">
        <v>352</v>
      </c>
      <c s="20" t="s">
        <v>353</v>
      </c>
      <c s="21">
        <f>'SO 110'!I3</f>
      </c>
      <c s="21">
        <f>'SO 110'!O2</f>
      </c>
      <c s="21">
        <f>C16+D16</f>
      </c>
    </row>
    <row r="17" spans="1:5" ht="12.75" customHeight="1">
      <c r="A17" s="20" t="s">
        <v>367</v>
      </c>
      <c s="20" t="s">
        <v>368</v>
      </c>
      <c s="21">
        <f>'SO 182'!I3</f>
      </c>
      <c s="21">
        <f>'SO 182'!O2</f>
      </c>
      <c s="21">
        <f>C17+D17</f>
      </c>
    </row>
    <row r="18" spans="1:5" ht="12.75" customHeight="1">
      <c r="A18" s="20" t="s">
        <v>468</v>
      </c>
      <c s="20" t="s">
        <v>469</v>
      </c>
      <c s="21">
        <f>'SO 190'!I3</f>
      </c>
      <c s="21">
        <f>'SO 190'!O2</f>
      </c>
      <c s="21">
        <f>C18+D18</f>
      </c>
    </row>
    <row r="19" spans="1:5" ht="12.75" customHeight="1">
      <c r="A19" s="20" t="s">
        <v>475</v>
      </c>
      <c s="20" t="s">
        <v>476</v>
      </c>
      <c s="21">
        <f>'SO 201'!I3</f>
      </c>
      <c s="21">
        <f>'SO 201'!O2</f>
      </c>
      <c s="21">
        <f>C19+D19</f>
      </c>
    </row>
    <row r="20" spans="1:5" ht="12.75" customHeight="1">
      <c r="A20" s="20" t="s">
        <v>700</v>
      </c>
      <c s="20" t="s">
        <v>701</v>
      </c>
      <c s="21">
        <f>'SO 202'!I3</f>
      </c>
      <c s="21">
        <f>'SO 202'!O2</f>
      </c>
      <c s="21">
        <f>C20+D20</f>
      </c>
    </row>
    <row r="21" spans="1:5" ht="12.75" customHeight="1">
      <c r="A21" s="20" t="s">
        <v>783</v>
      </c>
      <c s="20" t="s">
        <v>784</v>
      </c>
      <c s="21">
        <f>'SO 203'!I3</f>
      </c>
      <c s="21">
        <f>'SO 203'!O2</f>
      </c>
      <c s="21">
        <f>C21+D21</f>
      </c>
    </row>
    <row r="22" spans="1:5" ht="12.75" customHeight="1">
      <c r="A22" s="20" t="s">
        <v>830</v>
      </c>
      <c s="20" t="s">
        <v>831</v>
      </c>
      <c s="21">
        <f>'SO 204'!I3</f>
      </c>
      <c s="21">
        <f>'SO 204'!O2</f>
      </c>
      <c s="21">
        <f>C22+D22</f>
      </c>
    </row>
    <row r="23" spans="1:5" ht="12.75" customHeight="1">
      <c r="A23" s="20" t="s">
        <v>922</v>
      </c>
      <c s="20" t="s">
        <v>923</v>
      </c>
      <c s="21">
        <f>'SO 205'!I3</f>
      </c>
      <c s="21">
        <f>'SO 205'!O2</f>
      </c>
      <c s="21">
        <f>C23+D23</f>
      </c>
    </row>
    <row r="24" spans="1:5" ht="12.75" customHeight="1">
      <c r="A24" s="20" t="s">
        <v>1078</v>
      </c>
      <c s="20" t="s">
        <v>1079</v>
      </c>
      <c s="21">
        <f>'SO 206'!I3</f>
      </c>
      <c s="21">
        <f>'SO 206'!O2</f>
      </c>
      <c s="21">
        <f>C24+D24</f>
      </c>
    </row>
    <row r="25" spans="1:5" ht="12.75" customHeight="1">
      <c r="A25" s="20" t="s">
        <v>1096</v>
      </c>
      <c s="20" t="s">
        <v>1097</v>
      </c>
      <c s="21">
        <f>'SO 210'!I3</f>
      </c>
      <c s="21">
        <f>'SO 210'!O2</f>
      </c>
      <c s="21">
        <f>C25+D25</f>
      </c>
    </row>
    <row r="26" spans="1:5" ht="12.75" customHeight="1">
      <c r="A26" s="20" t="s">
        <v>1174</v>
      </c>
      <c s="20" t="s">
        <v>1175</v>
      </c>
      <c s="21">
        <f>'SO 351'!I3</f>
      </c>
      <c s="21">
        <f>'SO 351'!O2</f>
      </c>
      <c s="21">
        <f>C26+D26</f>
      </c>
    </row>
    <row r="27" spans="1:5" ht="12.75" customHeight="1">
      <c r="A27" s="20" t="s">
        <v>1192</v>
      </c>
      <c s="20" t="s">
        <v>1193</v>
      </c>
      <c s="21">
        <f>'SO 402'!I3</f>
      </c>
      <c s="21">
        <f>'SO 402'!O2</f>
      </c>
      <c s="21">
        <f>C27+D27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468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468</v>
      </c>
      <c s="6"/>
      <c s="18" t="s">
        <v>469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229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470</v>
      </c>
      <c s="25" t="s">
        <v>47</v>
      </c>
      <c s="30" t="s">
        <v>471</v>
      </c>
      <c s="31" t="s">
        <v>164</v>
      </c>
      <c s="32">
        <v>350.375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472</v>
      </c>
    </row>
    <row r="11" spans="1:5" ht="63.75">
      <c r="A11" s="36" t="s">
        <v>52</v>
      </c>
      <c r="E11" s="37" t="s">
        <v>473</v>
      </c>
    </row>
    <row r="12" spans="1:5" ht="38.25">
      <c r="A12" t="s">
        <v>53</v>
      </c>
      <c r="E12" s="35" t="s">
        <v>474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0+O8+O17+O46+O111+O128+O149+O162+O171+O188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475</v>
      </c>
      <c s="38">
        <f>0+I8+I17+I46+I111+I128+I149+I162+I171+I188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475</v>
      </c>
      <c s="6"/>
      <c s="18" t="s">
        <v>476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477</v>
      </c>
      <c s="25" t="s">
        <v>47</v>
      </c>
      <c s="30" t="s">
        <v>119</v>
      </c>
      <c s="31" t="s">
        <v>132</v>
      </c>
      <c s="32">
        <v>869.237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89.25">
      <c r="A11" s="36" t="s">
        <v>52</v>
      </c>
      <c r="E11" s="37" t="s">
        <v>478</v>
      </c>
    </row>
    <row r="12" spans="1:5" ht="25.5">
      <c r="A12" t="s">
        <v>53</v>
      </c>
      <c r="E12" s="35" t="s">
        <v>123</v>
      </c>
    </row>
    <row r="13" spans="1:16" ht="12.75">
      <c r="A13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120</v>
      </c>
      <c s="32">
        <v>57.04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479</v>
      </c>
    </row>
    <row r="15" spans="1:5" ht="12.75">
      <c r="A15" s="36" t="s">
        <v>52</v>
      </c>
      <c r="E15" s="37" t="s">
        <v>480</v>
      </c>
    </row>
    <row r="16" spans="1:5" ht="25.5">
      <c r="A16" t="s">
        <v>53</v>
      </c>
      <c r="E16" s="35" t="s">
        <v>123</v>
      </c>
    </row>
    <row r="17" spans="1:18" ht="12.75" customHeight="1">
      <c r="A17" s="6" t="s">
        <v>43</v>
      </c>
      <c s="6"/>
      <c s="40" t="s">
        <v>29</v>
      </c>
      <c s="6"/>
      <c s="27" t="s">
        <v>129</v>
      </c>
      <c s="6"/>
      <c s="6"/>
      <c s="6"/>
      <c s="41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25" t="s">
        <v>45</v>
      </c>
      <c s="29" t="s">
        <v>22</v>
      </c>
      <c s="29" t="s">
        <v>481</v>
      </c>
      <c s="25" t="s">
        <v>47</v>
      </c>
      <c s="30" t="s">
        <v>482</v>
      </c>
      <c s="31" t="s">
        <v>132</v>
      </c>
      <c s="32">
        <v>24.8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483</v>
      </c>
    </row>
    <row r="20" spans="1:5" ht="12.75">
      <c r="A20" s="36" t="s">
        <v>52</v>
      </c>
      <c r="E20" s="37" t="s">
        <v>484</v>
      </c>
    </row>
    <row r="21" spans="1:5" ht="76.5">
      <c r="A21" t="s">
        <v>53</v>
      </c>
      <c r="E21" s="35" t="s">
        <v>485</v>
      </c>
    </row>
    <row r="22" spans="1:16" ht="12.75">
      <c r="A22" s="25" t="s">
        <v>45</v>
      </c>
      <c s="29" t="s">
        <v>33</v>
      </c>
      <c s="29" t="s">
        <v>486</v>
      </c>
      <c s="25" t="s">
        <v>47</v>
      </c>
      <c s="30" t="s">
        <v>487</v>
      </c>
      <c s="31" t="s">
        <v>488</v>
      </c>
      <c s="32">
        <v>420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489</v>
      </c>
    </row>
    <row r="24" spans="1:5" ht="12.75">
      <c r="A24" s="36" t="s">
        <v>52</v>
      </c>
      <c r="E24" s="37" t="s">
        <v>490</v>
      </c>
    </row>
    <row r="25" spans="1:5" ht="38.25">
      <c r="A25" t="s">
        <v>53</v>
      </c>
      <c r="E25" s="35" t="s">
        <v>491</v>
      </c>
    </row>
    <row r="26" spans="1:16" ht="12.75">
      <c r="A26" s="25" t="s">
        <v>45</v>
      </c>
      <c s="29" t="s">
        <v>35</v>
      </c>
      <c s="29" t="s">
        <v>492</v>
      </c>
      <c s="25" t="s">
        <v>59</v>
      </c>
      <c s="30" t="s">
        <v>493</v>
      </c>
      <c s="31" t="s">
        <v>132</v>
      </c>
      <c s="32">
        <v>156.4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494</v>
      </c>
    </row>
    <row r="28" spans="1:5" ht="12.75">
      <c r="A28" s="36" t="s">
        <v>52</v>
      </c>
      <c r="E28" s="37" t="s">
        <v>495</v>
      </c>
    </row>
    <row r="29" spans="1:5" ht="306">
      <c r="A29" t="s">
        <v>53</v>
      </c>
      <c r="E29" s="35" t="s">
        <v>496</v>
      </c>
    </row>
    <row r="30" spans="1:16" ht="12.75">
      <c r="A30" s="25" t="s">
        <v>45</v>
      </c>
      <c s="29" t="s">
        <v>37</v>
      </c>
      <c s="29" t="s">
        <v>492</v>
      </c>
      <c s="25" t="s">
        <v>62</v>
      </c>
      <c s="30" t="s">
        <v>493</v>
      </c>
      <c s="31" t="s">
        <v>132</v>
      </c>
      <c s="32">
        <v>112.2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497</v>
      </c>
    </row>
    <row r="32" spans="1:5" ht="12.75">
      <c r="A32" s="36" t="s">
        <v>52</v>
      </c>
      <c r="E32" s="37" t="s">
        <v>498</v>
      </c>
    </row>
    <row r="33" spans="1:5" ht="306">
      <c r="A33" t="s">
        <v>53</v>
      </c>
      <c r="E33" s="35" t="s">
        <v>496</v>
      </c>
    </row>
    <row r="34" spans="1:16" ht="12.75">
      <c r="A34" s="25" t="s">
        <v>45</v>
      </c>
      <c s="29" t="s">
        <v>70</v>
      </c>
      <c s="29" t="s">
        <v>499</v>
      </c>
      <c s="25" t="s">
        <v>47</v>
      </c>
      <c s="30" t="s">
        <v>500</v>
      </c>
      <c s="31" t="s">
        <v>132</v>
      </c>
      <c s="32">
        <v>574.7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501</v>
      </c>
    </row>
    <row r="36" spans="1:5" ht="12.75">
      <c r="A36" s="36" t="s">
        <v>52</v>
      </c>
      <c r="E36" s="37" t="s">
        <v>502</v>
      </c>
    </row>
    <row r="37" spans="1:5" ht="318.75">
      <c r="A37" t="s">
        <v>53</v>
      </c>
      <c r="E37" s="35" t="s">
        <v>503</v>
      </c>
    </row>
    <row r="38" spans="1:16" ht="12.75">
      <c r="A38" s="25" t="s">
        <v>45</v>
      </c>
      <c s="29" t="s">
        <v>75</v>
      </c>
      <c s="29" t="s">
        <v>504</v>
      </c>
      <c s="25" t="s">
        <v>47</v>
      </c>
      <c s="30" t="s">
        <v>505</v>
      </c>
      <c s="31" t="s">
        <v>132</v>
      </c>
      <c s="32">
        <v>89.1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506</v>
      </c>
    </row>
    <row r="40" spans="1:5" ht="12.75">
      <c r="A40" s="36" t="s">
        <v>52</v>
      </c>
      <c r="E40" s="37" t="s">
        <v>507</v>
      </c>
    </row>
    <row r="41" spans="1:5" ht="293.25">
      <c r="A41" t="s">
        <v>53</v>
      </c>
      <c r="E41" s="35" t="s">
        <v>508</v>
      </c>
    </row>
    <row r="42" spans="1:16" ht="12.75">
      <c r="A42" s="25" t="s">
        <v>45</v>
      </c>
      <c s="29" t="s">
        <v>40</v>
      </c>
      <c s="29" t="s">
        <v>509</v>
      </c>
      <c s="25" t="s">
        <v>47</v>
      </c>
      <c s="30" t="s">
        <v>510</v>
      </c>
      <c s="31" t="s">
        <v>132</v>
      </c>
      <c s="32">
        <v>112.2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511</v>
      </c>
    </row>
    <row r="44" spans="1:5" ht="12.75">
      <c r="A44" s="36" t="s">
        <v>52</v>
      </c>
      <c r="E44" s="37" t="s">
        <v>512</v>
      </c>
    </row>
    <row r="45" spans="1:5" ht="267.75">
      <c r="A45" t="s">
        <v>53</v>
      </c>
      <c r="E45" s="35" t="s">
        <v>513</v>
      </c>
    </row>
    <row r="46" spans="1:18" ht="12.75" customHeight="1">
      <c r="A46" s="6" t="s">
        <v>43</v>
      </c>
      <c s="6"/>
      <c s="40" t="s">
        <v>23</v>
      </c>
      <c s="6"/>
      <c s="27" t="s">
        <v>514</v>
      </c>
      <c s="6"/>
      <c s="6"/>
      <c s="6"/>
      <c s="41">
        <f>0+Q46</f>
      </c>
      <c r="O46">
        <f>0+R46</f>
      </c>
      <c r="Q46">
        <f>0+I47+I51+I55+I59+I63+I67+I71+I75+I79+I83+I87+I91+I95+I99+I103+I107</f>
      </c>
      <c>
        <f>0+O47+O51+O55+O59+O63+O67+O71+O75+O79+O83+O87+O91+O95+O99+O103+O107</f>
      </c>
    </row>
    <row r="47" spans="1:16" ht="12.75">
      <c r="A47" s="25" t="s">
        <v>45</v>
      </c>
      <c s="29" t="s">
        <v>42</v>
      </c>
      <c s="29" t="s">
        <v>515</v>
      </c>
      <c s="25" t="s">
        <v>47</v>
      </c>
      <c s="30" t="s">
        <v>516</v>
      </c>
      <c s="31" t="s">
        <v>200</v>
      </c>
      <c s="32">
        <v>48.9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517</v>
      </c>
    </row>
    <row r="49" spans="1:5" ht="12.75">
      <c r="A49" s="36" t="s">
        <v>52</v>
      </c>
      <c r="E49" s="37" t="s">
        <v>518</v>
      </c>
    </row>
    <row r="50" spans="1:5" ht="165.75">
      <c r="A50" t="s">
        <v>53</v>
      </c>
      <c r="E50" s="35" t="s">
        <v>519</v>
      </c>
    </row>
    <row r="51" spans="1:16" ht="12.75">
      <c r="A51" s="25" t="s">
        <v>45</v>
      </c>
      <c s="29" t="s">
        <v>81</v>
      </c>
      <c s="29" t="s">
        <v>520</v>
      </c>
      <c s="25" t="s">
        <v>47</v>
      </c>
      <c s="30" t="s">
        <v>521</v>
      </c>
      <c s="31" t="s">
        <v>132</v>
      </c>
      <c s="32">
        <v>9.366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522</v>
      </c>
    </row>
    <row r="53" spans="1:5" ht="12.75">
      <c r="A53" s="36" t="s">
        <v>52</v>
      </c>
      <c r="E53" s="37" t="s">
        <v>523</v>
      </c>
    </row>
    <row r="54" spans="1:5" ht="409.5">
      <c r="A54" t="s">
        <v>53</v>
      </c>
      <c r="E54" s="35" t="s">
        <v>524</v>
      </c>
    </row>
    <row r="55" spans="1:16" ht="12.75">
      <c r="A55" s="25" t="s">
        <v>45</v>
      </c>
      <c s="29" t="s">
        <v>84</v>
      </c>
      <c s="29" t="s">
        <v>525</v>
      </c>
      <c s="25" t="s">
        <v>47</v>
      </c>
      <c s="30" t="s">
        <v>526</v>
      </c>
      <c s="31" t="s">
        <v>120</v>
      </c>
      <c s="32">
        <v>17.193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527</v>
      </c>
    </row>
    <row r="57" spans="1:5" ht="38.25">
      <c r="A57" s="36" t="s">
        <v>52</v>
      </c>
      <c r="E57" s="37" t="s">
        <v>528</v>
      </c>
    </row>
    <row r="58" spans="1:5" ht="38.25">
      <c r="A58" t="s">
        <v>53</v>
      </c>
      <c r="E58" s="35" t="s">
        <v>529</v>
      </c>
    </row>
    <row r="59" spans="1:16" ht="12.75">
      <c r="A59" s="25" t="s">
        <v>45</v>
      </c>
      <c s="29" t="s">
        <v>87</v>
      </c>
      <c s="29" t="s">
        <v>530</v>
      </c>
      <c s="25" t="s">
        <v>47</v>
      </c>
      <c s="30" t="s">
        <v>531</v>
      </c>
      <c s="31" t="s">
        <v>164</v>
      </c>
      <c s="32">
        <v>208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532</v>
      </c>
    </row>
    <row r="61" spans="1:5" ht="12.75">
      <c r="A61" s="36" t="s">
        <v>52</v>
      </c>
      <c r="E61" s="37" t="s">
        <v>533</v>
      </c>
    </row>
    <row r="62" spans="1:5" ht="25.5">
      <c r="A62" t="s">
        <v>53</v>
      </c>
      <c r="E62" s="35" t="s">
        <v>534</v>
      </c>
    </row>
    <row r="63" spans="1:16" ht="12.75">
      <c r="A63" s="25" t="s">
        <v>45</v>
      </c>
      <c s="29" t="s">
        <v>91</v>
      </c>
      <c s="29" t="s">
        <v>535</v>
      </c>
      <c s="25" t="s">
        <v>47</v>
      </c>
      <c s="30" t="s">
        <v>536</v>
      </c>
      <c s="31" t="s">
        <v>200</v>
      </c>
      <c s="32">
        <v>240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537</v>
      </c>
    </row>
    <row r="65" spans="1:5" ht="12.75">
      <c r="A65" s="36" t="s">
        <v>52</v>
      </c>
      <c r="E65" s="37" t="s">
        <v>538</v>
      </c>
    </row>
    <row r="66" spans="1:5" ht="51">
      <c r="A66" t="s">
        <v>53</v>
      </c>
      <c r="E66" s="35" t="s">
        <v>539</v>
      </c>
    </row>
    <row r="67" spans="1:16" ht="12.75">
      <c r="A67" s="25" t="s">
        <v>45</v>
      </c>
      <c s="29" t="s">
        <v>96</v>
      </c>
      <c s="29" t="s">
        <v>540</v>
      </c>
      <c s="25" t="s">
        <v>47</v>
      </c>
      <c s="30" t="s">
        <v>541</v>
      </c>
      <c s="31" t="s">
        <v>73</v>
      </c>
      <c s="32">
        <v>53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542</v>
      </c>
    </row>
    <row r="69" spans="1:5" ht="12.75">
      <c r="A69" s="36" t="s">
        <v>52</v>
      </c>
      <c r="E69" s="37" t="s">
        <v>47</v>
      </c>
    </row>
    <row r="70" spans="1:5" ht="12.75">
      <c r="A70" t="s">
        <v>53</v>
      </c>
      <c r="E70" s="35" t="s">
        <v>543</v>
      </c>
    </row>
    <row r="71" spans="1:16" ht="12.75">
      <c r="A71" s="25" t="s">
        <v>45</v>
      </c>
      <c s="29" t="s">
        <v>100</v>
      </c>
      <c s="29" t="s">
        <v>544</v>
      </c>
      <c s="25" t="s">
        <v>47</v>
      </c>
      <c s="30" t="s">
        <v>545</v>
      </c>
      <c s="31" t="s">
        <v>200</v>
      </c>
      <c s="32">
        <v>150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546</v>
      </c>
    </row>
    <row r="73" spans="1:5" ht="12.75">
      <c r="A73" s="36" t="s">
        <v>52</v>
      </c>
      <c r="E73" s="37" t="s">
        <v>547</v>
      </c>
    </row>
    <row r="74" spans="1:5" ht="63.75">
      <c r="A74" t="s">
        <v>53</v>
      </c>
      <c r="E74" s="35" t="s">
        <v>548</v>
      </c>
    </row>
    <row r="75" spans="1:16" ht="25.5">
      <c r="A75" s="25" t="s">
        <v>45</v>
      </c>
      <c s="29" t="s">
        <v>105</v>
      </c>
      <c s="29" t="s">
        <v>549</v>
      </c>
      <c s="25" t="s">
        <v>47</v>
      </c>
      <c s="30" t="s">
        <v>550</v>
      </c>
      <c s="31" t="s">
        <v>200</v>
      </c>
      <c s="32">
        <v>168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551</v>
      </c>
    </row>
    <row r="77" spans="1:5" ht="12.75">
      <c r="A77" s="36" t="s">
        <v>52</v>
      </c>
      <c r="E77" s="37" t="s">
        <v>552</v>
      </c>
    </row>
    <row r="78" spans="1:5" ht="63.75">
      <c r="A78" t="s">
        <v>53</v>
      </c>
      <c r="E78" s="35" t="s">
        <v>548</v>
      </c>
    </row>
    <row r="79" spans="1:16" ht="25.5">
      <c r="A79" s="25" t="s">
        <v>45</v>
      </c>
      <c s="29" t="s">
        <v>107</v>
      </c>
      <c s="29" t="s">
        <v>553</v>
      </c>
      <c s="25" t="s">
        <v>47</v>
      </c>
      <c s="30" t="s">
        <v>554</v>
      </c>
      <c s="31" t="s">
        <v>200</v>
      </c>
      <c s="32">
        <v>295.74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555</v>
      </c>
    </row>
    <row r="81" spans="1:5" ht="12.75">
      <c r="A81" s="36" t="s">
        <v>52</v>
      </c>
      <c r="E81" s="37" t="s">
        <v>556</v>
      </c>
    </row>
    <row r="82" spans="1:5" ht="63.75">
      <c r="A82" t="s">
        <v>53</v>
      </c>
      <c r="E82" s="35" t="s">
        <v>548</v>
      </c>
    </row>
    <row r="83" spans="1:16" ht="25.5">
      <c r="A83" s="25" t="s">
        <v>45</v>
      </c>
      <c s="29" t="s">
        <v>112</v>
      </c>
      <c s="29" t="s">
        <v>557</v>
      </c>
      <c s="25" t="s">
        <v>47</v>
      </c>
      <c s="30" t="s">
        <v>558</v>
      </c>
      <c s="31" t="s">
        <v>200</v>
      </c>
      <c s="32">
        <v>72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559</v>
      </c>
    </row>
    <row r="85" spans="1:5" ht="12.75">
      <c r="A85" s="36" t="s">
        <v>52</v>
      </c>
      <c r="E85" s="37" t="s">
        <v>560</v>
      </c>
    </row>
    <row r="86" spans="1:5" ht="63.75">
      <c r="A86" t="s">
        <v>53</v>
      </c>
      <c r="E86" s="35" t="s">
        <v>548</v>
      </c>
    </row>
    <row r="87" spans="1:16" ht="25.5">
      <c r="A87" s="25" t="s">
        <v>45</v>
      </c>
      <c s="29" t="s">
        <v>213</v>
      </c>
      <c s="29" t="s">
        <v>561</v>
      </c>
      <c s="25" t="s">
        <v>47</v>
      </c>
      <c s="30" t="s">
        <v>562</v>
      </c>
      <c s="31" t="s">
        <v>200</v>
      </c>
      <c s="32">
        <v>32.86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563</v>
      </c>
    </row>
    <row r="89" spans="1:5" ht="12.75">
      <c r="A89" s="36" t="s">
        <v>52</v>
      </c>
      <c r="E89" s="37" t="s">
        <v>564</v>
      </c>
    </row>
    <row r="90" spans="1:5" ht="63.75">
      <c r="A90" t="s">
        <v>53</v>
      </c>
      <c r="E90" s="35" t="s">
        <v>548</v>
      </c>
    </row>
    <row r="91" spans="1:16" ht="12.75">
      <c r="A91" s="25" t="s">
        <v>45</v>
      </c>
      <c s="29" t="s">
        <v>219</v>
      </c>
      <c s="29" t="s">
        <v>565</v>
      </c>
      <c s="25" t="s">
        <v>47</v>
      </c>
      <c s="30" t="s">
        <v>566</v>
      </c>
      <c s="31" t="s">
        <v>132</v>
      </c>
      <c s="32">
        <v>82.009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25.5">
      <c r="A92" s="34" t="s">
        <v>50</v>
      </c>
      <c r="E92" s="35" t="s">
        <v>567</v>
      </c>
    </row>
    <row r="93" spans="1:5" ht="12.75">
      <c r="A93" s="36" t="s">
        <v>52</v>
      </c>
      <c r="E93" s="37" t="s">
        <v>568</v>
      </c>
    </row>
    <row r="94" spans="1:5" ht="369.75">
      <c r="A94" t="s">
        <v>53</v>
      </c>
      <c r="E94" s="35" t="s">
        <v>569</v>
      </c>
    </row>
    <row r="95" spans="1:16" ht="12.75">
      <c r="A95" s="25" t="s">
        <v>45</v>
      </c>
      <c s="29" t="s">
        <v>224</v>
      </c>
      <c s="29" t="s">
        <v>570</v>
      </c>
      <c s="25" t="s">
        <v>47</v>
      </c>
      <c s="30" t="s">
        <v>571</v>
      </c>
      <c s="31" t="s">
        <v>120</v>
      </c>
      <c s="32">
        <v>13.121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572</v>
      </c>
    </row>
    <row r="97" spans="1:5" ht="12.75">
      <c r="A97" s="36" t="s">
        <v>52</v>
      </c>
      <c r="E97" s="37" t="s">
        <v>573</v>
      </c>
    </row>
    <row r="98" spans="1:5" ht="267.75">
      <c r="A98" t="s">
        <v>53</v>
      </c>
      <c r="E98" s="35" t="s">
        <v>574</v>
      </c>
    </row>
    <row r="99" spans="1:16" ht="12.75">
      <c r="A99" s="25" t="s">
        <v>45</v>
      </c>
      <c s="29" t="s">
        <v>230</v>
      </c>
      <c s="29" t="s">
        <v>575</v>
      </c>
      <c s="25" t="s">
        <v>47</v>
      </c>
      <c s="30" t="s">
        <v>576</v>
      </c>
      <c s="31" t="s">
        <v>73</v>
      </c>
      <c s="32">
        <v>25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577</v>
      </c>
    </row>
    <row r="101" spans="1:5" ht="12.75">
      <c r="A101" s="36" t="s">
        <v>52</v>
      </c>
      <c r="E101" s="37" t="s">
        <v>47</v>
      </c>
    </row>
    <row r="102" spans="1:5" ht="38.25">
      <c r="A102" t="s">
        <v>53</v>
      </c>
      <c r="E102" s="35" t="s">
        <v>578</v>
      </c>
    </row>
    <row r="103" spans="1:16" ht="12.75">
      <c r="A103" s="25" t="s">
        <v>45</v>
      </c>
      <c s="29" t="s">
        <v>236</v>
      </c>
      <c s="29" t="s">
        <v>579</v>
      </c>
      <c s="25" t="s">
        <v>47</v>
      </c>
      <c s="30" t="s">
        <v>580</v>
      </c>
      <c s="31" t="s">
        <v>164</v>
      </c>
      <c s="32">
        <v>165.6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581</v>
      </c>
    </row>
    <row r="105" spans="1:5" ht="12.75">
      <c r="A105" s="36" t="s">
        <v>52</v>
      </c>
      <c r="E105" s="37" t="s">
        <v>582</v>
      </c>
    </row>
    <row r="106" spans="1:5" ht="102">
      <c r="A106" t="s">
        <v>53</v>
      </c>
      <c r="E106" s="35" t="s">
        <v>583</v>
      </c>
    </row>
    <row r="107" spans="1:16" ht="12.75">
      <c r="A107" s="25" t="s">
        <v>45</v>
      </c>
      <c s="29" t="s">
        <v>242</v>
      </c>
      <c s="29" t="s">
        <v>584</v>
      </c>
      <c s="25" t="s">
        <v>47</v>
      </c>
      <c s="30" t="s">
        <v>585</v>
      </c>
      <c s="31" t="s">
        <v>164</v>
      </c>
      <c s="32">
        <v>82.8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586</v>
      </c>
    </row>
    <row r="109" spans="1:5" ht="12.75">
      <c r="A109" s="36" t="s">
        <v>52</v>
      </c>
      <c r="E109" s="37" t="s">
        <v>587</v>
      </c>
    </row>
    <row r="110" spans="1:5" ht="102">
      <c r="A110" t="s">
        <v>53</v>
      </c>
      <c r="E110" s="35" t="s">
        <v>588</v>
      </c>
    </row>
    <row r="111" spans="1:18" ht="12.75" customHeight="1">
      <c r="A111" s="6" t="s">
        <v>43</v>
      </c>
      <c s="6"/>
      <c s="40" t="s">
        <v>22</v>
      </c>
      <c s="6"/>
      <c s="27" t="s">
        <v>589</v>
      </c>
      <c s="6"/>
      <c s="6"/>
      <c s="6"/>
      <c s="41">
        <f>0+Q111</f>
      </c>
      <c r="O111">
        <f>0+R111</f>
      </c>
      <c r="Q111">
        <f>0+I112+I116+I120+I124</f>
      </c>
      <c>
        <f>0+O112+O116+O120+O124</f>
      </c>
    </row>
    <row r="112" spans="1:16" ht="12.75">
      <c r="A112" s="25" t="s">
        <v>45</v>
      </c>
      <c s="29" t="s">
        <v>248</v>
      </c>
      <c s="29" t="s">
        <v>590</v>
      </c>
      <c s="25" t="s">
        <v>47</v>
      </c>
      <c s="30" t="s">
        <v>591</v>
      </c>
      <c s="31" t="s">
        <v>132</v>
      </c>
      <c s="32">
        <v>12.366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592</v>
      </c>
    </row>
    <row r="114" spans="1:5" ht="12.75">
      <c r="A114" s="36" t="s">
        <v>52</v>
      </c>
      <c r="E114" s="37" t="s">
        <v>593</v>
      </c>
    </row>
    <row r="115" spans="1:5" ht="382.5">
      <c r="A115" t="s">
        <v>53</v>
      </c>
      <c r="E115" s="35" t="s">
        <v>594</v>
      </c>
    </row>
    <row r="116" spans="1:16" ht="12.75">
      <c r="A116" s="25" t="s">
        <v>45</v>
      </c>
      <c s="29" t="s">
        <v>254</v>
      </c>
      <c s="29" t="s">
        <v>595</v>
      </c>
      <c s="25" t="s">
        <v>47</v>
      </c>
      <c s="30" t="s">
        <v>596</v>
      </c>
      <c s="31" t="s">
        <v>120</v>
      </c>
      <c s="32">
        <v>1.731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597</v>
      </c>
    </row>
    <row r="118" spans="1:5" ht="12.75">
      <c r="A118" s="36" t="s">
        <v>52</v>
      </c>
      <c r="E118" s="37" t="s">
        <v>598</v>
      </c>
    </row>
    <row r="119" spans="1:5" ht="242.25">
      <c r="A119" t="s">
        <v>53</v>
      </c>
      <c r="E119" s="35" t="s">
        <v>599</v>
      </c>
    </row>
    <row r="120" spans="1:16" ht="12.75">
      <c r="A120" s="25" t="s">
        <v>45</v>
      </c>
      <c s="29" t="s">
        <v>260</v>
      </c>
      <c s="29" t="s">
        <v>600</v>
      </c>
      <c s="25" t="s">
        <v>47</v>
      </c>
      <c s="30" t="s">
        <v>601</v>
      </c>
      <c s="31" t="s">
        <v>132</v>
      </c>
      <c s="32">
        <v>61.056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25.5">
      <c r="A121" s="34" t="s">
        <v>50</v>
      </c>
      <c r="E121" s="35" t="s">
        <v>602</v>
      </c>
    </row>
    <row r="122" spans="1:5" ht="12.75">
      <c r="A122" s="36" t="s">
        <v>52</v>
      </c>
      <c r="E122" s="37" t="s">
        <v>603</v>
      </c>
    </row>
    <row r="123" spans="1:5" ht="369.75">
      <c r="A123" t="s">
        <v>53</v>
      </c>
      <c r="E123" s="35" t="s">
        <v>604</v>
      </c>
    </row>
    <row r="124" spans="1:16" ht="12.75">
      <c r="A124" s="25" t="s">
        <v>45</v>
      </c>
      <c s="29" t="s">
        <v>605</v>
      </c>
      <c s="29" t="s">
        <v>606</v>
      </c>
      <c s="25" t="s">
        <v>47</v>
      </c>
      <c s="30" t="s">
        <v>607</v>
      </c>
      <c s="31" t="s">
        <v>120</v>
      </c>
      <c s="32">
        <v>9.769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572</v>
      </c>
    </row>
    <row r="126" spans="1:5" ht="12.75">
      <c r="A126" s="36" t="s">
        <v>52</v>
      </c>
      <c r="E126" s="37" t="s">
        <v>608</v>
      </c>
    </row>
    <row r="127" spans="1:5" ht="267.75">
      <c r="A127" t="s">
        <v>53</v>
      </c>
      <c r="E127" s="35" t="s">
        <v>574</v>
      </c>
    </row>
    <row r="128" spans="1:18" ht="12.75" customHeight="1">
      <c r="A128" s="6" t="s">
        <v>43</v>
      </c>
      <c s="6"/>
      <c s="40" t="s">
        <v>33</v>
      </c>
      <c s="6"/>
      <c s="27" t="s">
        <v>609</v>
      </c>
      <c s="6"/>
      <c s="6"/>
      <c s="6"/>
      <c s="41">
        <f>0+Q128</f>
      </c>
      <c r="O128">
        <f>0+R128</f>
      </c>
      <c r="Q128">
        <f>0+I129+I133+I137+I141+I145</f>
      </c>
      <c>
        <f>0+O129+O133+O137+O141+O145</f>
      </c>
    </row>
    <row r="129" spans="1:16" ht="12.75">
      <c r="A129" s="25" t="s">
        <v>45</v>
      </c>
      <c s="29" t="s">
        <v>610</v>
      </c>
      <c s="29" t="s">
        <v>611</v>
      </c>
      <c s="25" t="s">
        <v>47</v>
      </c>
      <c s="30" t="s">
        <v>612</v>
      </c>
      <c s="31" t="s">
        <v>132</v>
      </c>
      <c s="32">
        <v>20.502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613</v>
      </c>
    </row>
    <row r="131" spans="1:5" ht="12.75">
      <c r="A131" s="36" t="s">
        <v>52</v>
      </c>
      <c r="E131" s="37" t="s">
        <v>614</v>
      </c>
    </row>
    <row r="132" spans="1:5" ht="369.75">
      <c r="A132" t="s">
        <v>53</v>
      </c>
      <c r="E132" s="35" t="s">
        <v>604</v>
      </c>
    </row>
    <row r="133" spans="1:16" ht="12.75">
      <c r="A133" s="25" t="s">
        <v>45</v>
      </c>
      <c s="29" t="s">
        <v>615</v>
      </c>
      <c s="29" t="s">
        <v>616</v>
      </c>
      <c s="25" t="s">
        <v>47</v>
      </c>
      <c s="30" t="s">
        <v>617</v>
      </c>
      <c s="31" t="s">
        <v>132</v>
      </c>
      <c s="32">
        <v>17.573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618</v>
      </c>
    </row>
    <row r="135" spans="1:5" ht="12.75">
      <c r="A135" s="36" t="s">
        <v>52</v>
      </c>
      <c r="E135" s="37" t="s">
        <v>619</v>
      </c>
    </row>
    <row r="136" spans="1:5" ht="369.75">
      <c r="A136" t="s">
        <v>53</v>
      </c>
      <c r="E136" s="35" t="s">
        <v>604</v>
      </c>
    </row>
    <row r="137" spans="1:16" ht="12.75">
      <c r="A137" s="25" t="s">
        <v>45</v>
      </c>
      <c s="29" t="s">
        <v>620</v>
      </c>
      <c s="29" t="s">
        <v>621</v>
      </c>
      <c s="25" t="s">
        <v>47</v>
      </c>
      <c s="30" t="s">
        <v>622</v>
      </c>
      <c s="31" t="s">
        <v>132</v>
      </c>
      <c s="32">
        <v>83.721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623</v>
      </c>
    </row>
    <row r="139" spans="1:5" ht="12.75">
      <c r="A139" s="36" t="s">
        <v>52</v>
      </c>
      <c r="E139" s="37" t="s">
        <v>624</v>
      </c>
    </row>
    <row r="140" spans="1:5" ht="38.25">
      <c r="A140" t="s">
        <v>53</v>
      </c>
      <c r="E140" s="35" t="s">
        <v>625</v>
      </c>
    </row>
    <row r="141" spans="1:16" ht="12.75">
      <c r="A141" s="25" t="s">
        <v>45</v>
      </c>
      <c s="29" t="s">
        <v>626</v>
      </c>
      <c s="29" t="s">
        <v>627</v>
      </c>
      <c s="25" t="s">
        <v>47</v>
      </c>
      <c s="30" t="s">
        <v>628</v>
      </c>
      <c s="31" t="s">
        <v>132</v>
      </c>
      <c s="32">
        <v>128.545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629</v>
      </c>
    </row>
    <row r="143" spans="1:5" ht="12.75">
      <c r="A143" s="36" t="s">
        <v>52</v>
      </c>
      <c r="E143" s="37" t="s">
        <v>630</v>
      </c>
    </row>
    <row r="144" spans="1:5" ht="51">
      <c r="A144" t="s">
        <v>53</v>
      </c>
      <c r="E144" s="35" t="s">
        <v>631</v>
      </c>
    </row>
    <row r="145" spans="1:16" ht="12.75">
      <c r="A145" s="25" t="s">
        <v>45</v>
      </c>
      <c s="29" t="s">
        <v>632</v>
      </c>
      <c s="29" t="s">
        <v>633</v>
      </c>
      <c s="25" t="s">
        <v>47</v>
      </c>
      <c s="30" t="s">
        <v>634</v>
      </c>
      <c s="31" t="s">
        <v>132</v>
      </c>
      <c s="32">
        <v>0.28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25.5">
      <c r="A146" s="34" t="s">
        <v>50</v>
      </c>
      <c r="E146" s="35" t="s">
        <v>635</v>
      </c>
    </row>
    <row r="147" spans="1:5" ht="12.75">
      <c r="A147" s="36" t="s">
        <v>52</v>
      </c>
      <c r="E147" s="37" t="s">
        <v>636</v>
      </c>
    </row>
    <row r="148" spans="1:5" ht="102">
      <c r="A148" t="s">
        <v>53</v>
      </c>
      <c r="E148" s="35" t="s">
        <v>637</v>
      </c>
    </row>
    <row r="149" spans="1:18" ht="12.75" customHeight="1">
      <c r="A149" s="6" t="s">
        <v>43</v>
      </c>
      <c s="6"/>
      <c s="40" t="s">
        <v>35</v>
      </c>
      <c s="6"/>
      <c s="27" t="s">
        <v>168</v>
      </c>
      <c s="6"/>
      <c s="6"/>
      <c s="6"/>
      <c s="41">
        <f>0+Q149</f>
      </c>
      <c r="O149">
        <f>0+R149</f>
      </c>
      <c r="Q149">
        <f>0+I150+I154+I158</f>
      </c>
      <c>
        <f>0+O150+O154+O158</f>
      </c>
    </row>
    <row r="150" spans="1:16" ht="12.75">
      <c r="A150" s="25" t="s">
        <v>45</v>
      </c>
      <c s="29" t="s">
        <v>638</v>
      </c>
      <c s="29" t="s">
        <v>639</v>
      </c>
      <c s="25" t="s">
        <v>47</v>
      </c>
      <c s="30" t="s">
        <v>640</v>
      </c>
      <c s="31" t="s">
        <v>164</v>
      </c>
      <c s="32">
        <v>130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641</v>
      </c>
    </row>
    <row r="152" spans="1:5" ht="12.75">
      <c r="A152" s="36" t="s">
        <v>52</v>
      </c>
      <c r="E152" s="37" t="s">
        <v>642</v>
      </c>
    </row>
    <row r="153" spans="1:5" ht="51">
      <c r="A153" t="s">
        <v>53</v>
      </c>
      <c r="E153" s="35" t="s">
        <v>643</v>
      </c>
    </row>
    <row r="154" spans="1:16" ht="12.75">
      <c r="A154" s="25" t="s">
        <v>45</v>
      </c>
      <c s="29" t="s">
        <v>644</v>
      </c>
      <c s="29" t="s">
        <v>645</v>
      </c>
      <c s="25" t="s">
        <v>47</v>
      </c>
      <c s="30" t="s">
        <v>646</v>
      </c>
      <c s="31" t="s">
        <v>200</v>
      </c>
      <c s="32">
        <v>46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647</v>
      </c>
    </row>
    <row r="156" spans="1:5" ht="12.75">
      <c r="A156" s="36" t="s">
        <v>52</v>
      </c>
      <c r="E156" s="37" t="s">
        <v>47</v>
      </c>
    </row>
    <row r="157" spans="1:5" ht="38.25">
      <c r="A157" t="s">
        <v>53</v>
      </c>
      <c r="E157" s="35" t="s">
        <v>648</v>
      </c>
    </row>
    <row r="158" spans="1:16" ht="12.75">
      <c r="A158" s="25" t="s">
        <v>45</v>
      </c>
      <c s="29" t="s">
        <v>649</v>
      </c>
      <c s="29" t="s">
        <v>650</v>
      </c>
      <c s="25" t="s">
        <v>47</v>
      </c>
      <c s="30" t="s">
        <v>651</v>
      </c>
      <c s="31" t="s">
        <v>200</v>
      </c>
      <c s="32">
        <v>46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47</v>
      </c>
    </row>
    <row r="160" spans="1:5" ht="12.75">
      <c r="A160" s="36" t="s">
        <v>52</v>
      </c>
      <c r="E160" s="37" t="s">
        <v>47</v>
      </c>
    </row>
    <row r="161" spans="1:5" ht="38.25">
      <c r="A161" t="s">
        <v>53</v>
      </c>
      <c r="E161" s="35" t="s">
        <v>648</v>
      </c>
    </row>
    <row r="162" spans="1:18" ht="12.75" customHeight="1">
      <c r="A162" s="6" t="s">
        <v>43</v>
      </c>
      <c s="6"/>
      <c s="40" t="s">
        <v>70</v>
      </c>
      <c s="6"/>
      <c s="27" t="s">
        <v>652</v>
      </c>
      <c s="6"/>
      <c s="6"/>
      <c s="6"/>
      <c s="41">
        <f>0+Q162</f>
      </c>
      <c r="O162">
        <f>0+R162</f>
      </c>
      <c r="Q162">
        <f>0+I163+I167</f>
      </c>
      <c>
        <f>0+O163+O167</f>
      </c>
    </row>
    <row r="163" spans="1:16" ht="12.75">
      <c r="A163" s="25" t="s">
        <v>45</v>
      </c>
      <c s="29" t="s">
        <v>653</v>
      </c>
      <c s="29" t="s">
        <v>654</v>
      </c>
      <c s="25" t="s">
        <v>47</v>
      </c>
      <c s="30" t="s">
        <v>655</v>
      </c>
      <c s="31" t="s">
        <v>164</v>
      </c>
      <c s="32">
        <v>487.08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25.5">
      <c r="A164" s="34" t="s">
        <v>50</v>
      </c>
      <c r="E164" s="35" t="s">
        <v>656</v>
      </c>
    </row>
    <row r="165" spans="1:5" ht="12.75">
      <c r="A165" s="36" t="s">
        <v>52</v>
      </c>
      <c r="E165" s="37" t="s">
        <v>657</v>
      </c>
    </row>
    <row r="166" spans="1:5" ht="38.25">
      <c r="A166" t="s">
        <v>53</v>
      </c>
      <c r="E166" s="35" t="s">
        <v>658</v>
      </c>
    </row>
    <row r="167" spans="1:16" ht="12.75">
      <c r="A167" s="25" t="s">
        <v>45</v>
      </c>
      <c s="29" t="s">
        <v>659</v>
      </c>
      <c s="29" t="s">
        <v>660</v>
      </c>
      <c s="25" t="s">
        <v>47</v>
      </c>
      <c s="30" t="s">
        <v>661</v>
      </c>
      <c s="31" t="s">
        <v>164</v>
      </c>
      <c s="32">
        <v>13.518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662</v>
      </c>
    </row>
    <row r="169" spans="1:5" ht="12.75">
      <c r="A169" s="36" t="s">
        <v>52</v>
      </c>
      <c r="E169" s="37" t="s">
        <v>663</v>
      </c>
    </row>
    <row r="170" spans="1:5" ht="51">
      <c r="A170" t="s">
        <v>53</v>
      </c>
      <c r="E170" s="35" t="s">
        <v>664</v>
      </c>
    </row>
    <row r="171" spans="1:18" ht="12.75" customHeight="1">
      <c r="A171" s="6" t="s">
        <v>43</v>
      </c>
      <c s="6"/>
      <c s="40" t="s">
        <v>75</v>
      </c>
      <c s="6"/>
      <c s="27" t="s">
        <v>197</v>
      </c>
      <c s="6"/>
      <c s="6"/>
      <c s="6"/>
      <c s="41">
        <f>0+Q171</f>
      </c>
      <c r="O171">
        <f>0+R171</f>
      </c>
      <c r="Q171">
        <f>0+I172+I176+I180+I184</f>
      </c>
      <c>
        <f>0+O172+O176+O180+O184</f>
      </c>
    </row>
    <row r="172" spans="1:16" ht="12.75">
      <c r="A172" s="25" t="s">
        <v>45</v>
      </c>
      <c s="29" t="s">
        <v>665</v>
      </c>
      <c s="29" t="s">
        <v>666</v>
      </c>
      <c s="25" t="s">
        <v>47</v>
      </c>
      <c s="30" t="s">
        <v>667</v>
      </c>
      <c s="31" t="s">
        <v>200</v>
      </c>
      <c s="32">
        <v>5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25.5">
      <c r="A173" s="34" t="s">
        <v>50</v>
      </c>
      <c r="E173" s="35" t="s">
        <v>668</v>
      </c>
    </row>
    <row r="174" spans="1:5" ht="12.75">
      <c r="A174" s="36" t="s">
        <v>52</v>
      </c>
      <c r="E174" s="37" t="s">
        <v>47</v>
      </c>
    </row>
    <row r="175" spans="1:5" ht="255">
      <c r="A175" t="s">
        <v>53</v>
      </c>
      <c r="E175" s="35" t="s">
        <v>203</v>
      </c>
    </row>
    <row r="176" spans="1:16" ht="12.75">
      <c r="A176" s="25" t="s">
        <v>45</v>
      </c>
      <c s="29" t="s">
        <v>669</v>
      </c>
      <c s="29" t="s">
        <v>670</v>
      </c>
      <c s="25" t="s">
        <v>47</v>
      </c>
      <c s="30" t="s">
        <v>671</v>
      </c>
      <c s="31" t="s">
        <v>200</v>
      </c>
      <c s="32">
        <v>3.5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47</v>
      </c>
    </row>
    <row r="178" spans="1:5" ht="12.75">
      <c r="A178" s="36" t="s">
        <v>52</v>
      </c>
      <c r="E178" s="37" t="s">
        <v>672</v>
      </c>
    </row>
    <row r="179" spans="1:5" ht="255">
      <c r="A179" t="s">
        <v>53</v>
      </c>
      <c r="E179" s="35" t="s">
        <v>673</v>
      </c>
    </row>
    <row r="180" spans="1:16" ht="12.75">
      <c r="A180" s="25" t="s">
        <v>45</v>
      </c>
      <c s="29" t="s">
        <v>674</v>
      </c>
      <c s="29" t="s">
        <v>198</v>
      </c>
      <c s="25" t="s">
        <v>47</v>
      </c>
      <c s="30" t="s">
        <v>199</v>
      </c>
      <c s="31" t="s">
        <v>200</v>
      </c>
      <c s="32">
        <v>4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675</v>
      </c>
    </row>
    <row r="182" spans="1:5" ht="12.75">
      <c r="A182" s="36" t="s">
        <v>52</v>
      </c>
      <c r="E182" s="37" t="s">
        <v>202</v>
      </c>
    </row>
    <row r="183" spans="1:5" ht="255">
      <c r="A183" t="s">
        <v>53</v>
      </c>
      <c r="E183" s="35" t="s">
        <v>203</v>
      </c>
    </row>
    <row r="184" spans="1:16" ht="12.75">
      <c r="A184" s="25" t="s">
        <v>45</v>
      </c>
      <c s="29" t="s">
        <v>676</v>
      </c>
      <c s="29" t="s">
        <v>677</v>
      </c>
      <c s="25" t="s">
        <v>47</v>
      </c>
      <c s="30" t="s">
        <v>678</v>
      </c>
      <c s="31" t="s">
        <v>73</v>
      </c>
      <c s="32">
        <v>1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12.75">
      <c r="A185" s="34" t="s">
        <v>50</v>
      </c>
      <c r="E185" s="35" t="s">
        <v>47</v>
      </c>
    </row>
    <row r="186" spans="1:5" ht="12.75">
      <c r="A186" s="36" t="s">
        <v>52</v>
      </c>
      <c r="E186" s="37" t="s">
        <v>47</v>
      </c>
    </row>
    <row r="187" spans="1:5" ht="242.25">
      <c r="A187" t="s">
        <v>53</v>
      </c>
      <c r="E187" s="35" t="s">
        <v>679</v>
      </c>
    </row>
    <row r="188" spans="1:18" ht="12.75" customHeight="1">
      <c r="A188" s="6" t="s">
        <v>43</v>
      </c>
      <c s="6"/>
      <c s="40" t="s">
        <v>40</v>
      </c>
      <c s="6"/>
      <c s="27" t="s">
        <v>229</v>
      </c>
      <c s="6"/>
      <c s="6"/>
      <c s="6"/>
      <c s="41">
        <f>0+Q188</f>
      </c>
      <c r="O188">
        <f>0+R188</f>
      </c>
      <c r="Q188">
        <f>0+I189+I193+I197+I201</f>
      </c>
      <c>
        <f>0+O189+O193+O197+O201</f>
      </c>
    </row>
    <row r="189" spans="1:16" ht="12.75">
      <c r="A189" s="25" t="s">
        <v>45</v>
      </c>
      <c s="29" t="s">
        <v>680</v>
      </c>
      <c s="29" t="s">
        <v>681</v>
      </c>
      <c s="25" t="s">
        <v>47</v>
      </c>
      <c s="30" t="s">
        <v>682</v>
      </c>
      <c s="31" t="s">
        <v>200</v>
      </c>
      <c s="32">
        <v>45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47</v>
      </c>
    </row>
    <row r="191" spans="1:5" ht="12.75">
      <c r="A191" s="36" t="s">
        <v>52</v>
      </c>
      <c r="E191" s="37" t="s">
        <v>47</v>
      </c>
    </row>
    <row r="192" spans="1:5" ht="114.75">
      <c r="A192" t="s">
        <v>53</v>
      </c>
      <c r="E192" s="35" t="s">
        <v>683</v>
      </c>
    </row>
    <row r="193" spans="1:16" ht="25.5">
      <c r="A193" s="25" t="s">
        <v>45</v>
      </c>
      <c s="29" t="s">
        <v>684</v>
      </c>
      <c s="29" t="s">
        <v>685</v>
      </c>
      <c s="25" t="s">
        <v>47</v>
      </c>
      <c s="30" t="s">
        <v>686</v>
      </c>
      <c s="31" t="s">
        <v>200</v>
      </c>
      <c s="32">
        <v>54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50</v>
      </c>
      <c r="E194" s="35" t="s">
        <v>687</v>
      </c>
    </row>
    <row r="195" spans="1:5" ht="12.75">
      <c r="A195" s="36" t="s">
        <v>52</v>
      </c>
      <c r="E195" s="37" t="s">
        <v>47</v>
      </c>
    </row>
    <row r="196" spans="1:5" ht="76.5">
      <c r="A196" t="s">
        <v>53</v>
      </c>
      <c r="E196" s="35" t="s">
        <v>688</v>
      </c>
    </row>
    <row r="197" spans="1:16" ht="12.75">
      <c r="A197" s="25" t="s">
        <v>45</v>
      </c>
      <c s="29" t="s">
        <v>689</v>
      </c>
      <c s="29" t="s">
        <v>690</v>
      </c>
      <c s="25" t="s">
        <v>47</v>
      </c>
      <c s="30" t="s">
        <v>691</v>
      </c>
      <c s="31" t="s">
        <v>200</v>
      </c>
      <c s="32">
        <v>54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47</v>
      </c>
    </row>
    <row r="199" spans="1:5" ht="12.75">
      <c r="A199" s="36" t="s">
        <v>52</v>
      </c>
      <c r="E199" s="37" t="s">
        <v>47</v>
      </c>
    </row>
    <row r="200" spans="1:5" ht="38.25">
      <c r="A200" t="s">
        <v>53</v>
      </c>
      <c r="E200" s="35" t="s">
        <v>692</v>
      </c>
    </row>
    <row r="201" spans="1:16" ht="12.75">
      <c r="A201" s="25" t="s">
        <v>45</v>
      </c>
      <c s="29" t="s">
        <v>693</v>
      </c>
      <c s="29" t="s">
        <v>694</v>
      </c>
      <c s="25" t="s">
        <v>47</v>
      </c>
      <c s="30" t="s">
        <v>695</v>
      </c>
      <c s="31" t="s">
        <v>696</v>
      </c>
      <c s="32">
        <v>11340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697</v>
      </c>
    </row>
    <row r="203" spans="1:5" ht="12.75">
      <c r="A203" s="36" t="s">
        <v>52</v>
      </c>
      <c r="E203" s="37" t="s">
        <v>698</v>
      </c>
    </row>
    <row r="204" spans="1:5" ht="25.5">
      <c r="A204" t="s">
        <v>53</v>
      </c>
      <c r="E204" s="35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0+O8+O17+O34+O99+O124+O141+O146+O155+O172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700</v>
      </c>
      <c s="38">
        <f>0+I8+I17+I34+I99+I124+I141+I146+I155+I172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700</v>
      </c>
      <c s="6"/>
      <c s="18" t="s">
        <v>701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477</v>
      </c>
      <c s="25" t="s">
        <v>47</v>
      </c>
      <c s="30" t="s">
        <v>119</v>
      </c>
      <c s="31" t="s">
        <v>132</v>
      </c>
      <c s="32">
        <v>418.322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63.75">
      <c r="A11" s="36" t="s">
        <v>52</v>
      </c>
      <c r="E11" s="37" t="s">
        <v>702</v>
      </c>
    </row>
    <row r="12" spans="1:5" ht="25.5">
      <c r="A12" t="s">
        <v>53</v>
      </c>
      <c r="E12" s="35" t="s">
        <v>123</v>
      </c>
    </row>
    <row r="13" spans="1:16" ht="12.75">
      <c r="A13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120</v>
      </c>
      <c s="32">
        <v>488.52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479</v>
      </c>
    </row>
    <row r="15" spans="1:5" ht="25.5">
      <c r="A15" s="36" t="s">
        <v>52</v>
      </c>
      <c r="E15" s="37" t="s">
        <v>703</v>
      </c>
    </row>
    <row r="16" spans="1:5" ht="25.5">
      <c r="A16" t="s">
        <v>53</v>
      </c>
      <c r="E16" s="35" t="s">
        <v>123</v>
      </c>
    </row>
    <row r="17" spans="1:18" ht="12.75" customHeight="1">
      <c r="A17" s="6" t="s">
        <v>43</v>
      </c>
      <c s="6"/>
      <c s="40" t="s">
        <v>29</v>
      </c>
      <c s="6"/>
      <c s="27" t="s">
        <v>129</v>
      </c>
      <c s="6"/>
      <c s="6"/>
      <c s="6"/>
      <c s="41">
        <f>0+Q17</f>
      </c>
      <c r="O17">
        <f>0+R17</f>
      </c>
      <c r="Q17">
        <f>0+I18+I22+I26+I30</f>
      </c>
      <c>
        <f>0+O18+O22+O26+O30</f>
      </c>
    </row>
    <row r="18" spans="1:16" ht="12.75">
      <c r="A18" s="25" t="s">
        <v>45</v>
      </c>
      <c s="29" t="s">
        <v>22</v>
      </c>
      <c s="29" t="s">
        <v>486</v>
      </c>
      <c s="25" t="s">
        <v>47</v>
      </c>
      <c s="30" t="s">
        <v>487</v>
      </c>
      <c s="31" t="s">
        <v>488</v>
      </c>
      <c s="32">
        <v>504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704</v>
      </c>
    </row>
    <row r="20" spans="1:5" ht="12.75">
      <c r="A20" s="36" t="s">
        <v>52</v>
      </c>
      <c r="E20" s="37" t="s">
        <v>705</v>
      </c>
    </row>
    <row r="21" spans="1:5" ht="38.25">
      <c r="A21" t="s">
        <v>53</v>
      </c>
      <c r="E21" s="35" t="s">
        <v>491</v>
      </c>
    </row>
    <row r="22" spans="1:16" ht="12.75">
      <c r="A22" s="25" t="s">
        <v>45</v>
      </c>
      <c s="29" t="s">
        <v>33</v>
      </c>
      <c s="29" t="s">
        <v>492</v>
      </c>
      <c s="25" t="s">
        <v>47</v>
      </c>
      <c s="30" t="s">
        <v>493</v>
      </c>
      <c s="31" t="s">
        <v>132</v>
      </c>
      <c s="32">
        <v>100.06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494</v>
      </c>
    </row>
    <row r="24" spans="1:5" ht="12.75">
      <c r="A24" s="36" t="s">
        <v>52</v>
      </c>
      <c r="E24" s="37" t="s">
        <v>706</v>
      </c>
    </row>
    <row r="25" spans="1:5" ht="306">
      <c r="A25" t="s">
        <v>53</v>
      </c>
      <c r="E25" s="35" t="s">
        <v>496</v>
      </c>
    </row>
    <row r="26" spans="1:16" ht="12.75">
      <c r="A26" s="25" t="s">
        <v>45</v>
      </c>
      <c s="29" t="s">
        <v>35</v>
      </c>
      <c s="29" t="s">
        <v>499</v>
      </c>
      <c s="25" t="s">
        <v>47</v>
      </c>
      <c s="30" t="s">
        <v>500</v>
      </c>
      <c s="31" t="s">
        <v>132</v>
      </c>
      <c s="32">
        <v>282.6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501</v>
      </c>
    </row>
    <row r="28" spans="1:5" ht="12.75">
      <c r="A28" s="36" t="s">
        <v>52</v>
      </c>
      <c r="E28" s="37" t="s">
        <v>707</v>
      </c>
    </row>
    <row r="29" spans="1:5" ht="318.75">
      <c r="A29" t="s">
        <v>53</v>
      </c>
      <c r="E29" s="35" t="s">
        <v>503</v>
      </c>
    </row>
    <row r="30" spans="1:16" ht="12.75">
      <c r="A30" s="25" t="s">
        <v>45</v>
      </c>
      <c s="29" t="s">
        <v>37</v>
      </c>
      <c s="29" t="s">
        <v>504</v>
      </c>
      <c s="25" t="s">
        <v>47</v>
      </c>
      <c s="30" t="s">
        <v>505</v>
      </c>
      <c s="31" t="s">
        <v>132</v>
      </c>
      <c s="32">
        <v>123.12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506</v>
      </c>
    </row>
    <row r="32" spans="1:5" ht="12.75">
      <c r="A32" s="36" t="s">
        <v>52</v>
      </c>
      <c r="E32" s="37" t="s">
        <v>708</v>
      </c>
    </row>
    <row r="33" spans="1:5" ht="293.25">
      <c r="A33" t="s">
        <v>53</v>
      </c>
      <c r="E33" s="35" t="s">
        <v>508</v>
      </c>
    </row>
    <row r="34" spans="1:18" ht="12.75" customHeight="1">
      <c r="A34" s="6" t="s">
        <v>43</v>
      </c>
      <c s="6"/>
      <c s="40" t="s">
        <v>23</v>
      </c>
      <c s="6"/>
      <c s="27" t="s">
        <v>514</v>
      </c>
      <c s="6"/>
      <c s="6"/>
      <c s="6"/>
      <c s="41">
        <f>0+Q34</f>
      </c>
      <c r="O34">
        <f>0+R34</f>
      </c>
      <c r="Q34">
        <f>0+I35+I39+I43+I47+I51+I55+I59+I63+I67+I71+I75+I79+I83+I87+I91+I95</f>
      </c>
      <c>
        <f>0+O35+O39+O43+O47+O51+O55+O59+O63+O67+O71+O75+O79+O83+O87+O91+O95</f>
      </c>
    </row>
    <row r="35" spans="1:16" ht="12.75">
      <c r="A35" s="25" t="s">
        <v>45</v>
      </c>
      <c s="29" t="s">
        <v>70</v>
      </c>
      <c s="29" t="s">
        <v>515</v>
      </c>
      <c s="25" t="s">
        <v>47</v>
      </c>
      <c s="30" t="s">
        <v>516</v>
      </c>
      <c s="31" t="s">
        <v>200</v>
      </c>
      <c s="32">
        <v>48.1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517</v>
      </c>
    </row>
    <row r="37" spans="1:5" ht="12.75">
      <c r="A37" s="36" t="s">
        <v>52</v>
      </c>
      <c r="E37" s="37" t="s">
        <v>709</v>
      </c>
    </row>
    <row r="38" spans="1:5" ht="165.75">
      <c r="A38" t="s">
        <v>53</v>
      </c>
      <c r="E38" s="35" t="s">
        <v>519</v>
      </c>
    </row>
    <row r="39" spans="1:16" ht="12.75">
      <c r="A39" s="25" t="s">
        <v>45</v>
      </c>
      <c s="29" t="s">
        <v>75</v>
      </c>
      <c s="29" t="s">
        <v>520</v>
      </c>
      <c s="25" t="s">
        <v>47</v>
      </c>
      <c s="30" t="s">
        <v>521</v>
      </c>
      <c s="31" t="s">
        <v>132</v>
      </c>
      <c s="32">
        <v>15.551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522</v>
      </c>
    </row>
    <row r="41" spans="1:5" ht="12.75">
      <c r="A41" s="36" t="s">
        <v>52</v>
      </c>
      <c r="E41" s="37" t="s">
        <v>710</v>
      </c>
    </row>
    <row r="42" spans="1:5" ht="409.5">
      <c r="A42" t="s">
        <v>53</v>
      </c>
      <c r="E42" s="35" t="s">
        <v>524</v>
      </c>
    </row>
    <row r="43" spans="1:16" ht="12.75">
      <c r="A43" s="25" t="s">
        <v>45</v>
      </c>
      <c s="29" t="s">
        <v>40</v>
      </c>
      <c s="29" t="s">
        <v>525</v>
      </c>
      <c s="25" t="s">
        <v>47</v>
      </c>
      <c s="30" t="s">
        <v>526</v>
      </c>
      <c s="31" t="s">
        <v>120</v>
      </c>
      <c s="32">
        <v>23.829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527</v>
      </c>
    </row>
    <row r="45" spans="1:5" ht="63.75">
      <c r="A45" s="36" t="s">
        <v>52</v>
      </c>
      <c r="E45" s="37" t="s">
        <v>711</v>
      </c>
    </row>
    <row r="46" spans="1:5" ht="38.25">
      <c r="A46" t="s">
        <v>53</v>
      </c>
      <c r="E46" s="35" t="s">
        <v>529</v>
      </c>
    </row>
    <row r="47" spans="1:16" ht="12.75">
      <c r="A47" s="25" t="s">
        <v>45</v>
      </c>
      <c s="29" t="s">
        <v>42</v>
      </c>
      <c s="29" t="s">
        <v>530</v>
      </c>
      <c s="25" t="s">
        <v>47</v>
      </c>
      <c s="30" t="s">
        <v>531</v>
      </c>
      <c s="31" t="s">
        <v>164</v>
      </c>
      <c s="32">
        <v>272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532</v>
      </c>
    </row>
    <row r="49" spans="1:5" ht="12.75">
      <c r="A49" s="36" t="s">
        <v>52</v>
      </c>
      <c r="E49" s="37" t="s">
        <v>712</v>
      </c>
    </row>
    <row r="50" spans="1:5" ht="25.5">
      <c r="A50" t="s">
        <v>53</v>
      </c>
      <c r="E50" s="35" t="s">
        <v>534</v>
      </c>
    </row>
    <row r="51" spans="1:16" ht="12.75">
      <c r="A51" s="25" t="s">
        <v>45</v>
      </c>
      <c s="29" t="s">
        <v>81</v>
      </c>
      <c s="29" t="s">
        <v>535</v>
      </c>
      <c s="25" t="s">
        <v>47</v>
      </c>
      <c s="30" t="s">
        <v>536</v>
      </c>
      <c s="31" t="s">
        <v>200</v>
      </c>
      <c s="32">
        <v>272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537</v>
      </c>
    </row>
    <row r="53" spans="1:5" ht="12.75">
      <c r="A53" s="36" t="s">
        <v>52</v>
      </c>
      <c r="E53" s="37" t="s">
        <v>713</v>
      </c>
    </row>
    <row r="54" spans="1:5" ht="51">
      <c r="A54" t="s">
        <v>53</v>
      </c>
      <c r="E54" s="35" t="s">
        <v>539</v>
      </c>
    </row>
    <row r="55" spans="1:16" ht="12.75">
      <c r="A55" s="25" t="s">
        <v>45</v>
      </c>
      <c s="29" t="s">
        <v>84</v>
      </c>
      <c s="29" t="s">
        <v>540</v>
      </c>
      <c s="25" t="s">
        <v>47</v>
      </c>
      <c s="30" t="s">
        <v>541</v>
      </c>
      <c s="31" t="s">
        <v>73</v>
      </c>
      <c s="32">
        <v>88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542</v>
      </c>
    </row>
    <row r="57" spans="1:5" ht="12.75">
      <c r="A57" s="36" t="s">
        <v>52</v>
      </c>
      <c r="E57" s="37" t="s">
        <v>714</v>
      </c>
    </row>
    <row r="58" spans="1:5" ht="12.75">
      <c r="A58" t="s">
        <v>53</v>
      </c>
      <c r="E58" s="35" t="s">
        <v>543</v>
      </c>
    </row>
    <row r="59" spans="1:16" ht="12.75">
      <c r="A59" s="25" t="s">
        <v>45</v>
      </c>
      <c s="29" t="s">
        <v>87</v>
      </c>
      <c s="29" t="s">
        <v>544</v>
      </c>
      <c s="25" t="s">
        <v>47</v>
      </c>
      <c s="30" t="s">
        <v>545</v>
      </c>
      <c s="31" t="s">
        <v>200</v>
      </c>
      <c s="32">
        <v>150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546</v>
      </c>
    </row>
    <row r="61" spans="1:5" ht="12.75">
      <c r="A61" s="36" t="s">
        <v>52</v>
      </c>
      <c r="E61" s="37" t="s">
        <v>547</v>
      </c>
    </row>
    <row r="62" spans="1:5" ht="63.75">
      <c r="A62" t="s">
        <v>53</v>
      </c>
      <c r="E62" s="35" t="s">
        <v>548</v>
      </c>
    </row>
    <row r="63" spans="1:16" ht="25.5">
      <c r="A63" s="25" t="s">
        <v>45</v>
      </c>
      <c s="29" t="s">
        <v>91</v>
      </c>
      <c s="29" t="s">
        <v>549</v>
      </c>
      <c s="25" t="s">
        <v>47</v>
      </c>
      <c s="30" t="s">
        <v>550</v>
      </c>
      <c s="31" t="s">
        <v>200</v>
      </c>
      <c s="32">
        <v>136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551</v>
      </c>
    </row>
    <row r="65" spans="1:5" ht="12.75">
      <c r="A65" s="36" t="s">
        <v>52</v>
      </c>
      <c r="E65" s="37" t="s">
        <v>715</v>
      </c>
    </row>
    <row r="66" spans="1:5" ht="63.75">
      <c r="A66" t="s">
        <v>53</v>
      </c>
      <c r="E66" s="35" t="s">
        <v>548</v>
      </c>
    </row>
    <row r="67" spans="1:16" ht="25.5">
      <c r="A67" s="25" t="s">
        <v>45</v>
      </c>
      <c s="29" t="s">
        <v>96</v>
      </c>
      <c s="29" t="s">
        <v>553</v>
      </c>
      <c s="25" t="s">
        <v>47</v>
      </c>
      <c s="30" t="s">
        <v>554</v>
      </c>
      <c s="31" t="s">
        <v>200</v>
      </c>
      <c s="32">
        <v>368.8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555</v>
      </c>
    </row>
    <row r="69" spans="1:5" ht="12.75">
      <c r="A69" s="36" t="s">
        <v>52</v>
      </c>
      <c r="E69" s="37" t="s">
        <v>716</v>
      </c>
    </row>
    <row r="70" spans="1:5" ht="63.75">
      <c r="A70" t="s">
        <v>53</v>
      </c>
      <c r="E70" s="35" t="s">
        <v>548</v>
      </c>
    </row>
    <row r="71" spans="1:16" ht="25.5">
      <c r="A71" s="25" t="s">
        <v>45</v>
      </c>
      <c s="29" t="s">
        <v>100</v>
      </c>
      <c s="29" t="s">
        <v>557</v>
      </c>
      <c s="25" t="s">
        <v>47</v>
      </c>
      <c s="30" t="s">
        <v>558</v>
      </c>
      <c s="31" t="s">
        <v>200</v>
      </c>
      <c s="32">
        <v>136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559</v>
      </c>
    </row>
    <row r="73" spans="1:5" ht="12.75">
      <c r="A73" s="36" t="s">
        <v>52</v>
      </c>
      <c r="E73" s="37" t="s">
        <v>715</v>
      </c>
    </row>
    <row r="74" spans="1:5" ht="63.75">
      <c r="A74" t="s">
        <v>53</v>
      </c>
      <c r="E74" s="35" t="s">
        <v>548</v>
      </c>
    </row>
    <row r="75" spans="1:16" ht="25.5">
      <c r="A75" s="25" t="s">
        <v>45</v>
      </c>
      <c s="29" t="s">
        <v>105</v>
      </c>
      <c s="29" t="s">
        <v>561</v>
      </c>
      <c s="25" t="s">
        <v>47</v>
      </c>
      <c s="30" t="s">
        <v>562</v>
      </c>
      <c s="31" t="s">
        <v>200</v>
      </c>
      <c s="32">
        <v>92.2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563</v>
      </c>
    </row>
    <row r="77" spans="1:5" ht="12.75">
      <c r="A77" s="36" t="s">
        <v>52</v>
      </c>
      <c r="E77" s="37" t="s">
        <v>717</v>
      </c>
    </row>
    <row r="78" spans="1:5" ht="63.75">
      <c r="A78" t="s">
        <v>53</v>
      </c>
      <c r="E78" s="35" t="s">
        <v>548</v>
      </c>
    </row>
    <row r="79" spans="1:16" ht="12.75">
      <c r="A79" s="25" t="s">
        <v>45</v>
      </c>
      <c s="29" t="s">
        <v>107</v>
      </c>
      <c s="29" t="s">
        <v>565</v>
      </c>
      <c s="25" t="s">
        <v>47</v>
      </c>
      <c s="30" t="s">
        <v>566</v>
      </c>
      <c s="31" t="s">
        <v>132</v>
      </c>
      <c s="32">
        <v>90.3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567</v>
      </c>
    </row>
    <row r="81" spans="1:5" ht="12.75">
      <c r="A81" s="36" t="s">
        <v>52</v>
      </c>
      <c r="E81" s="37" t="s">
        <v>718</v>
      </c>
    </row>
    <row r="82" spans="1:5" ht="369.75">
      <c r="A82" t="s">
        <v>53</v>
      </c>
      <c r="E82" s="35" t="s">
        <v>569</v>
      </c>
    </row>
    <row r="83" spans="1:16" ht="12.75">
      <c r="A83" s="25" t="s">
        <v>45</v>
      </c>
      <c s="29" t="s">
        <v>112</v>
      </c>
      <c s="29" t="s">
        <v>570</v>
      </c>
      <c s="25" t="s">
        <v>47</v>
      </c>
      <c s="30" t="s">
        <v>571</v>
      </c>
      <c s="31" t="s">
        <v>120</v>
      </c>
      <c s="32">
        <v>14.448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572</v>
      </c>
    </row>
    <row r="85" spans="1:5" ht="12.75">
      <c r="A85" s="36" t="s">
        <v>52</v>
      </c>
      <c r="E85" s="37" t="s">
        <v>719</v>
      </c>
    </row>
    <row r="86" spans="1:5" ht="267.75">
      <c r="A86" t="s">
        <v>53</v>
      </c>
      <c r="E86" s="35" t="s">
        <v>574</v>
      </c>
    </row>
    <row r="87" spans="1:16" ht="12.75">
      <c r="A87" s="25" t="s">
        <v>45</v>
      </c>
      <c s="29" t="s">
        <v>213</v>
      </c>
      <c s="29" t="s">
        <v>575</v>
      </c>
      <c s="25" t="s">
        <v>47</v>
      </c>
      <c s="30" t="s">
        <v>576</v>
      </c>
      <c s="31" t="s">
        <v>73</v>
      </c>
      <c s="32">
        <v>25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577</v>
      </c>
    </row>
    <row r="89" spans="1:5" ht="12.75">
      <c r="A89" s="36" t="s">
        <v>52</v>
      </c>
      <c r="E89" s="37" t="s">
        <v>47</v>
      </c>
    </row>
    <row r="90" spans="1:5" ht="38.25">
      <c r="A90" t="s">
        <v>53</v>
      </c>
      <c r="E90" s="35" t="s">
        <v>578</v>
      </c>
    </row>
    <row r="91" spans="1:16" ht="12.75">
      <c r="A91" s="25" t="s">
        <v>45</v>
      </c>
      <c s="29" t="s">
        <v>219</v>
      </c>
      <c s="29" t="s">
        <v>579</v>
      </c>
      <c s="25" t="s">
        <v>47</v>
      </c>
      <c s="30" t="s">
        <v>580</v>
      </c>
      <c s="31" t="s">
        <v>164</v>
      </c>
      <c s="32">
        <v>189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581</v>
      </c>
    </row>
    <row r="93" spans="1:5" ht="12.75">
      <c r="A93" s="36" t="s">
        <v>52</v>
      </c>
      <c r="E93" s="37" t="s">
        <v>720</v>
      </c>
    </row>
    <row r="94" spans="1:5" ht="102">
      <c r="A94" t="s">
        <v>53</v>
      </c>
      <c r="E94" s="35" t="s">
        <v>583</v>
      </c>
    </row>
    <row r="95" spans="1:16" ht="12.75">
      <c r="A95" s="25" t="s">
        <v>45</v>
      </c>
      <c s="29" t="s">
        <v>224</v>
      </c>
      <c s="29" t="s">
        <v>584</v>
      </c>
      <c s="25" t="s">
        <v>47</v>
      </c>
      <c s="30" t="s">
        <v>585</v>
      </c>
      <c s="31" t="s">
        <v>164</v>
      </c>
      <c s="32">
        <v>94.5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586</v>
      </c>
    </row>
    <row r="97" spans="1:5" ht="12.75">
      <c r="A97" s="36" t="s">
        <v>52</v>
      </c>
      <c r="E97" s="37" t="s">
        <v>721</v>
      </c>
    </row>
    <row r="98" spans="1:5" ht="102">
      <c r="A98" t="s">
        <v>53</v>
      </c>
      <c r="E98" s="35" t="s">
        <v>588</v>
      </c>
    </row>
    <row r="99" spans="1:18" ht="12.75" customHeight="1">
      <c r="A99" s="6" t="s">
        <v>43</v>
      </c>
      <c s="6"/>
      <c s="40" t="s">
        <v>22</v>
      </c>
      <c s="6"/>
      <c s="27" t="s">
        <v>589</v>
      </c>
      <c s="6"/>
      <c s="6"/>
      <c s="6"/>
      <c s="41">
        <f>0+Q99</f>
      </c>
      <c r="O99">
        <f>0+R99</f>
      </c>
      <c r="Q99">
        <f>0+I100+I104+I108+I112+I116+I120</f>
      </c>
      <c>
        <f>0+O100+O104+O108+O112+O116+O120</f>
      </c>
    </row>
    <row r="100" spans="1:16" ht="12.75">
      <c r="A100" s="25" t="s">
        <v>45</v>
      </c>
      <c s="29" t="s">
        <v>230</v>
      </c>
      <c s="29" t="s">
        <v>590</v>
      </c>
      <c s="25" t="s">
        <v>47</v>
      </c>
      <c s="30" t="s">
        <v>591</v>
      </c>
      <c s="31" t="s">
        <v>132</v>
      </c>
      <c s="32">
        <v>11.735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722</v>
      </c>
    </row>
    <row r="102" spans="1:5" ht="12.75">
      <c r="A102" s="36" t="s">
        <v>52</v>
      </c>
      <c r="E102" s="37" t="s">
        <v>723</v>
      </c>
    </row>
    <row r="103" spans="1:5" ht="382.5">
      <c r="A103" t="s">
        <v>53</v>
      </c>
      <c r="E103" s="35" t="s">
        <v>594</v>
      </c>
    </row>
    <row r="104" spans="1:16" ht="12.75">
      <c r="A104" s="25" t="s">
        <v>45</v>
      </c>
      <c s="29" t="s">
        <v>236</v>
      </c>
      <c s="29" t="s">
        <v>595</v>
      </c>
      <c s="25" t="s">
        <v>47</v>
      </c>
      <c s="30" t="s">
        <v>596</v>
      </c>
      <c s="31" t="s">
        <v>120</v>
      </c>
      <c s="32">
        <v>1.643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597</v>
      </c>
    </row>
    <row r="106" spans="1:5" ht="12.75">
      <c r="A106" s="36" t="s">
        <v>52</v>
      </c>
      <c r="E106" s="37" t="s">
        <v>724</v>
      </c>
    </row>
    <row r="107" spans="1:5" ht="242.25">
      <c r="A107" t="s">
        <v>53</v>
      </c>
      <c r="E107" s="35" t="s">
        <v>599</v>
      </c>
    </row>
    <row r="108" spans="1:16" ht="12.75">
      <c r="A108" s="25" t="s">
        <v>45</v>
      </c>
      <c s="29" t="s">
        <v>242</v>
      </c>
      <c s="29" t="s">
        <v>725</v>
      </c>
      <c s="25" t="s">
        <v>47</v>
      </c>
      <c s="30" t="s">
        <v>726</v>
      </c>
      <c s="31" t="s">
        <v>132</v>
      </c>
      <c s="32">
        <v>22.2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727</v>
      </c>
    </row>
    <row r="110" spans="1:5" ht="12.75">
      <c r="A110" s="36" t="s">
        <v>52</v>
      </c>
      <c r="E110" s="37" t="s">
        <v>728</v>
      </c>
    </row>
    <row r="111" spans="1:5" ht="38.25">
      <c r="A111" t="s">
        <v>53</v>
      </c>
      <c r="E111" s="35" t="s">
        <v>729</v>
      </c>
    </row>
    <row r="112" spans="1:16" ht="12.75">
      <c r="A112" s="25" t="s">
        <v>45</v>
      </c>
      <c s="29" t="s">
        <v>248</v>
      </c>
      <c s="29" t="s">
        <v>730</v>
      </c>
      <c s="25" t="s">
        <v>47</v>
      </c>
      <c s="30" t="s">
        <v>731</v>
      </c>
      <c s="31" t="s">
        <v>132</v>
      </c>
      <c s="32">
        <v>9.99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732</v>
      </c>
    </row>
    <row r="114" spans="1:5" ht="12.75">
      <c r="A114" s="36" t="s">
        <v>52</v>
      </c>
      <c r="E114" s="37" t="s">
        <v>733</v>
      </c>
    </row>
    <row r="115" spans="1:5" ht="369.75">
      <c r="A115" t="s">
        <v>53</v>
      </c>
      <c r="E115" s="35" t="s">
        <v>604</v>
      </c>
    </row>
    <row r="116" spans="1:16" ht="12.75">
      <c r="A116" s="25" t="s">
        <v>45</v>
      </c>
      <c s="29" t="s">
        <v>254</v>
      </c>
      <c s="29" t="s">
        <v>600</v>
      </c>
      <c s="25" t="s">
        <v>47</v>
      </c>
      <c s="30" t="s">
        <v>601</v>
      </c>
      <c s="31" t="s">
        <v>132</v>
      </c>
      <c s="32">
        <v>77.465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25.5">
      <c r="A117" s="34" t="s">
        <v>50</v>
      </c>
      <c r="E117" s="35" t="s">
        <v>602</v>
      </c>
    </row>
    <row r="118" spans="1:5" ht="12.75">
      <c r="A118" s="36" t="s">
        <v>52</v>
      </c>
      <c r="E118" s="37" t="s">
        <v>734</v>
      </c>
    </row>
    <row r="119" spans="1:5" ht="369.75">
      <c r="A119" t="s">
        <v>53</v>
      </c>
      <c r="E119" s="35" t="s">
        <v>604</v>
      </c>
    </row>
    <row r="120" spans="1:16" ht="12.75">
      <c r="A120" s="25" t="s">
        <v>45</v>
      </c>
      <c s="29" t="s">
        <v>260</v>
      </c>
      <c s="29" t="s">
        <v>606</v>
      </c>
      <c s="25" t="s">
        <v>47</v>
      </c>
      <c s="30" t="s">
        <v>607</v>
      </c>
      <c s="31" t="s">
        <v>120</v>
      </c>
      <c s="32">
        <v>12.394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572</v>
      </c>
    </row>
    <row r="122" spans="1:5" ht="12.75">
      <c r="A122" s="36" t="s">
        <v>52</v>
      </c>
      <c r="E122" s="37" t="s">
        <v>735</v>
      </c>
    </row>
    <row r="123" spans="1:5" ht="267.75">
      <c r="A123" t="s">
        <v>53</v>
      </c>
      <c r="E123" s="35" t="s">
        <v>574</v>
      </c>
    </row>
    <row r="124" spans="1:18" ht="12.75" customHeight="1">
      <c r="A124" s="6" t="s">
        <v>43</v>
      </c>
      <c s="6"/>
      <c s="40" t="s">
        <v>33</v>
      </c>
      <c s="6"/>
      <c s="27" t="s">
        <v>609</v>
      </c>
      <c s="6"/>
      <c s="6"/>
      <c s="6"/>
      <c s="41">
        <f>0+Q124</f>
      </c>
      <c r="O124">
        <f>0+R124</f>
      </c>
      <c r="Q124">
        <f>0+I125+I129+I133+I137</f>
      </c>
      <c>
        <f>0+O125+O129+O133+O137</f>
      </c>
    </row>
    <row r="125" spans="1:16" ht="12.75">
      <c r="A125" s="25" t="s">
        <v>45</v>
      </c>
      <c s="29" t="s">
        <v>605</v>
      </c>
      <c s="29" t="s">
        <v>611</v>
      </c>
      <c s="25" t="s">
        <v>47</v>
      </c>
      <c s="30" t="s">
        <v>612</v>
      </c>
      <c s="31" t="s">
        <v>132</v>
      </c>
      <c s="32">
        <v>22.185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613</v>
      </c>
    </row>
    <row r="127" spans="1:5" ht="12.75">
      <c r="A127" s="36" t="s">
        <v>52</v>
      </c>
      <c r="E127" s="37" t="s">
        <v>736</v>
      </c>
    </row>
    <row r="128" spans="1:5" ht="369.75">
      <c r="A128" t="s">
        <v>53</v>
      </c>
      <c r="E128" s="35" t="s">
        <v>604</v>
      </c>
    </row>
    <row r="129" spans="1:16" ht="12.75">
      <c r="A129" s="25" t="s">
        <v>45</v>
      </c>
      <c s="29" t="s">
        <v>610</v>
      </c>
      <c s="29" t="s">
        <v>616</v>
      </c>
      <c s="25" t="s">
        <v>47</v>
      </c>
      <c s="30" t="s">
        <v>617</v>
      </c>
      <c s="31" t="s">
        <v>132</v>
      </c>
      <c s="32">
        <v>20.034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618</v>
      </c>
    </row>
    <row r="131" spans="1:5" ht="12.75">
      <c r="A131" s="36" t="s">
        <v>52</v>
      </c>
      <c r="E131" s="37" t="s">
        <v>737</v>
      </c>
    </row>
    <row r="132" spans="1:5" ht="369.75">
      <c r="A132" t="s">
        <v>53</v>
      </c>
      <c r="E132" s="35" t="s">
        <v>604</v>
      </c>
    </row>
    <row r="133" spans="1:16" ht="12.75">
      <c r="A133" s="25" t="s">
        <v>45</v>
      </c>
      <c s="29" t="s">
        <v>615</v>
      </c>
      <c s="29" t="s">
        <v>621</v>
      </c>
      <c s="25" t="s">
        <v>47</v>
      </c>
      <c s="30" t="s">
        <v>622</v>
      </c>
      <c s="31" t="s">
        <v>132</v>
      </c>
      <c s="32">
        <v>94.605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623</v>
      </c>
    </row>
    <row r="135" spans="1:5" ht="12.75">
      <c r="A135" s="36" t="s">
        <v>52</v>
      </c>
      <c r="E135" s="37" t="s">
        <v>738</v>
      </c>
    </row>
    <row r="136" spans="1:5" ht="38.25">
      <c r="A136" t="s">
        <v>53</v>
      </c>
      <c r="E136" s="35" t="s">
        <v>625</v>
      </c>
    </row>
    <row r="137" spans="1:16" ht="12.75">
      <c r="A137" s="25" t="s">
        <v>45</v>
      </c>
      <c s="29" t="s">
        <v>620</v>
      </c>
      <c s="29" t="s">
        <v>627</v>
      </c>
      <c s="25" t="s">
        <v>47</v>
      </c>
      <c s="30" t="s">
        <v>628</v>
      </c>
      <c s="31" t="s">
        <v>132</v>
      </c>
      <c s="32">
        <v>243.495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629</v>
      </c>
    </row>
    <row r="139" spans="1:5" ht="12.75">
      <c r="A139" s="36" t="s">
        <v>52</v>
      </c>
      <c r="E139" s="37" t="s">
        <v>739</v>
      </c>
    </row>
    <row r="140" spans="1:5" ht="51">
      <c r="A140" t="s">
        <v>53</v>
      </c>
      <c r="E140" s="35" t="s">
        <v>631</v>
      </c>
    </row>
    <row r="141" spans="1:18" ht="12.75" customHeight="1">
      <c r="A141" s="6" t="s">
        <v>43</v>
      </c>
      <c s="6"/>
      <c s="40" t="s">
        <v>35</v>
      </c>
      <c s="6"/>
      <c s="27" t="s">
        <v>168</v>
      </c>
      <c s="6"/>
      <c s="6"/>
      <c s="6"/>
      <c s="41">
        <f>0+Q141</f>
      </c>
      <c r="O141">
        <f>0+R141</f>
      </c>
      <c r="Q141">
        <f>0+I142</f>
      </c>
      <c>
        <f>0+O142</f>
      </c>
    </row>
    <row r="142" spans="1:16" ht="12.75">
      <c r="A142" s="25" t="s">
        <v>45</v>
      </c>
      <c s="29" t="s">
        <v>626</v>
      </c>
      <c s="29" t="s">
        <v>639</v>
      </c>
      <c s="25" t="s">
        <v>47</v>
      </c>
      <c s="30" t="s">
        <v>640</v>
      </c>
      <c s="31" t="s">
        <v>164</v>
      </c>
      <c s="32">
        <v>125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641</v>
      </c>
    </row>
    <row r="144" spans="1:5" ht="12.75">
      <c r="A144" s="36" t="s">
        <v>52</v>
      </c>
      <c r="E144" s="37" t="s">
        <v>740</v>
      </c>
    </row>
    <row r="145" spans="1:5" ht="51">
      <c r="A145" t="s">
        <v>53</v>
      </c>
      <c r="E145" s="35" t="s">
        <v>643</v>
      </c>
    </row>
    <row r="146" spans="1:18" ht="12.75" customHeight="1">
      <c r="A146" s="6" t="s">
        <v>43</v>
      </c>
      <c s="6"/>
      <c s="40" t="s">
        <v>70</v>
      </c>
      <c s="6"/>
      <c s="27" t="s">
        <v>652</v>
      </c>
      <c s="6"/>
      <c s="6"/>
      <c s="6"/>
      <c s="41">
        <f>0+Q146</f>
      </c>
      <c r="O146">
        <f>0+R146</f>
      </c>
      <c r="Q146">
        <f>0+I147+I151</f>
      </c>
      <c>
        <f>0+O147+O151</f>
      </c>
    </row>
    <row r="147" spans="1:16" ht="12.75">
      <c r="A147" s="25" t="s">
        <v>45</v>
      </c>
      <c s="29" t="s">
        <v>632</v>
      </c>
      <c s="29" t="s">
        <v>654</v>
      </c>
      <c s="25" t="s">
        <v>47</v>
      </c>
      <c s="30" t="s">
        <v>655</v>
      </c>
      <c s="31" t="s">
        <v>164</v>
      </c>
      <c s="32">
        <v>386.985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25.5">
      <c r="A148" s="34" t="s">
        <v>50</v>
      </c>
      <c r="E148" s="35" t="s">
        <v>656</v>
      </c>
    </row>
    <row r="149" spans="1:5" ht="51">
      <c r="A149" s="36" t="s">
        <v>52</v>
      </c>
      <c r="E149" s="37" t="s">
        <v>741</v>
      </c>
    </row>
    <row r="150" spans="1:5" ht="38.25">
      <c r="A150" t="s">
        <v>53</v>
      </c>
      <c r="E150" s="35" t="s">
        <v>658</v>
      </c>
    </row>
    <row r="151" spans="1:16" ht="12.75">
      <c r="A151" s="25" t="s">
        <v>45</v>
      </c>
      <c s="29" t="s">
        <v>638</v>
      </c>
      <c s="29" t="s">
        <v>742</v>
      </c>
      <c s="25" t="s">
        <v>47</v>
      </c>
      <c s="30" t="s">
        <v>743</v>
      </c>
      <c s="31" t="s">
        <v>164</v>
      </c>
      <c s="32">
        <v>40.005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744</v>
      </c>
    </row>
    <row r="153" spans="1:5" ht="12.75">
      <c r="A153" s="36" t="s">
        <v>52</v>
      </c>
      <c r="E153" s="37" t="s">
        <v>745</v>
      </c>
    </row>
    <row r="154" spans="1:5" ht="51">
      <c r="A154" t="s">
        <v>53</v>
      </c>
      <c r="E154" s="35" t="s">
        <v>664</v>
      </c>
    </row>
    <row r="155" spans="1:18" ht="12.75" customHeight="1">
      <c r="A155" s="6" t="s">
        <v>43</v>
      </c>
      <c s="6"/>
      <c s="40" t="s">
        <v>75</v>
      </c>
      <c s="6"/>
      <c s="27" t="s">
        <v>197</v>
      </c>
      <c s="6"/>
      <c s="6"/>
      <c s="6"/>
      <c s="41">
        <f>0+Q155</f>
      </c>
      <c r="O155">
        <f>0+R155</f>
      </c>
      <c r="Q155">
        <f>0+I156+I160+I164+I168</f>
      </c>
      <c>
        <f>0+O156+O160+O164+O168</f>
      </c>
    </row>
    <row r="156" spans="1:16" ht="12.75">
      <c r="A156" s="25" t="s">
        <v>45</v>
      </c>
      <c s="29" t="s">
        <v>644</v>
      </c>
      <c s="29" t="s">
        <v>666</v>
      </c>
      <c s="25" t="s">
        <v>47</v>
      </c>
      <c s="30" t="s">
        <v>667</v>
      </c>
      <c s="31" t="s">
        <v>200</v>
      </c>
      <c s="32">
        <v>5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25.5">
      <c r="A157" s="34" t="s">
        <v>50</v>
      </c>
      <c r="E157" s="35" t="s">
        <v>668</v>
      </c>
    </row>
    <row r="158" spans="1:5" ht="12.75">
      <c r="A158" s="36" t="s">
        <v>52</v>
      </c>
      <c r="E158" s="37" t="s">
        <v>47</v>
      </c>
    </row>
    <row r="159" spans="1:5" ht="255">
      <c r="A159" t="s">
        <v>53</v>
      </c>
      <c r="E159" s="35" t="s">
        <v>203</v>
      </c>
    </row>
    <row r="160" spans="1:16" ht="12.75">
      <c r="A160" s="25" t="s">
        <v>45</v>
      </c>
      <c s="29" t="s">
        <v>649</v>
      </c>
      <c s="29" t="s">
        <v>670</v>
      </c>
      <c s="25" t="s">
        <v>47</v>
      </c>
      <c s="30" t="s">
        <v>671</v>
      </c>
      <c s="31" t="s">
        <v>200</v>
      </c>
      <c s="32">
        <v>10.45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25.5">
      <c r="A161" s="34" t="s">
        <v>50</v>
      </c>
      <c r="E161" s="35" t="s">
        <v>746</v>
      </c>
    </row>
    <row r="162" spans="1:5" ht="12.75">
      <c r="A162" s="36" t="s">
        <v>52</v>
      </c>
      <c r="E162" s="37" t="s">
        <v>747</v>
      </c>
    </row>
    <row r="163" spans="1:5" ht="255">
      <c r="A163" t="s">
        <v>53</v>
      </c>
      <c r="E163" s="35" t="s">
        <v>673</v>
      </c>
    </row>
    <row r="164" spans="1:16" ht="12.75">
      <c r="A164" s="25" t="s">
        <v>45</v>
      </c>
      <c s="29" t="s">
        <v>653</v>
      </c>
      <c s="29" t="s">
        <v>198</v>
      </c>
      <c s="25" t="s">
        <v>47</v>
      </c>
      <c s="30" t="s">
        <v>199</v>
      </c>
      <c s="31" t="s">
        <v>200</v>
      </c>
      <c s="32">
        <v>4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675</v>
      </c>
    </row>
    <row r="166" spans="1:5" ht="12.75">
      <c r="A166" s="36" t="s">
        <v>52</v>
      </c>
      <c r="E166" s="37" t="s">
        <v>202</v>
      </c>
    </row>
    <row r="167" spans="1:5" ht="255">
      <c r="A167" t="s">
        <v>53</v>
      </c>
      <c r="E167" s="35" t="s">
        <v>203</v>
      </c>
    </row>
    <row r="168" spans="1:16" ht="12.75">
      <c r="A168" s="25" t="s">
        <v>45</v>
      </c>
      <c s="29" t="s">
        <v>659</v>
      </c>
      <c s="29" t="s">
        <v>677</v>
      </c>
      <c s="25" t="s">
        <v>47</v>
      </c>
      <c s="30" t="s">
        <v>678</v>
      </c>
      <c s="31" t="s">
        <v>73</v>
      </c>
      <c s="32">
        <v>1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12.75">
      <c r="A169" s="34" t="s">
        <v>50</v>
      </c>
      <c r="E169" s="35" t="s">
        <v>47</v>
      </c>
    </row>
    <row r="170" spans="1:5" ht="12.75">
      <c r="A170" s="36" t="s">
        <v>52</v>
      </c>
      <c r="E170" s="37" t="s">
        <v>47</v>
      </c>
    </row>
    <row r="171" spans="1:5" ht="242.25">
      <c r="A171" t="s">
        <v>53</v>
      </c>
      <c r="E171" s="35" t="s">
        <v>679</v>
      </c>
    </row>
    <row r="172" spans="1:18" ht="12.75" customHeight="1">
      <c r="A172" s="6" t="s">
        <v>43</v>
      </c>
      <c s="6"/>
      <c s="40" t="s">
        <v>40</v>
      </c>
      <c s="6"/>
      <c s="27" t="s">
        <v>229</v>
      </c>
      <c s="6"/>
      <c s="6"/>
      <c s="6"/>
      <c s="41">
        <f>0+Q172</f>
      </c>
      <c r="O172">
        <f>0+R172</f>
      </c>
      <c r="Q172">
        <f>0+I173+I177+I181+I185+I189+I193+I197+I201+I205+I209+I213</f>
      </c>
      <c>
        <f>0+O173+O177+O181+O185+O189+O193+O197+O201+O205+O209+O213</f>
      </c>
    </row>
    <row r="173" spans="1:16" ht="12.75">
      <c r="A173" s="25" t="s">
        <v>45</v>
      </c>
      <c s="29" t="s">
        <v>665</v>
      </c>
      <c s="29" t="s">
        <v>748</v>
      </c>
      <c s="25" t="s">
        <v>47</v>
      </c>
      <c s="30" t="s">
        <v>749</v>
      </c>
      <c s="31" t="s">
        <v>200</v>
      </c>
      <c s="32">
        <v>6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50</v>
      </c>
      <c r="E174" s="35" t="s">
        <v>750</v>
      </c>
    </row>
    <row r="175" spans="1:5" ht="12.75">
      <c r="A175" s="36" t="s">
        <v>52</v>
      </c>
      <c r="E175" s="37" t="s">
        <v>47</v>
      </c>
    </row>
    <row r="176" spans="1:5" ht="63.75">
      <c r="A176" t="s">
        <v>53</v>
      </c>
      <c r="E176" s="35" t="s">
        <v>751</v>
      </c>
    </row>
    <row r="177" spans="1:16" ht="12.75">
      <c r="A177" s="25" t="s">
        <v>45</v>
      </c>
      <c s="29" t="s">
        <v>669</v>
      </c>
      <c s="29" t="s">
        <v>752</v>
      </c>
      <c s="25" t="s">
        <v>47</v>
      </c>
      <c s="30" t="s">
        <v>753</v>
      </c>
      <c s="31" t="s">
        <v>200</v>
      </c>
      <c s="32">
        <v>14.2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50</v>
      </c>
      <c r="E178" s="35" t="s">
        <v>754</v>
      </c>
    </row>
    <row r="179" spans="1:5" ht="12.75">
      <c r="A179" s="36" t="s">
        <v>52</v>
      </c>
      <c r="E179" s="37" t="s">
        <v>47</v>
      </c>
    </row>
    <row r="180" spans="1:5" ht="63.75">
      <c r="A180" t="s">
        <v>53</v>
      </c>
      <c r="E180" s="35" t="s">
        <v>755</v>
      </c>
    </row>
    <row r="181" spans="1:16" ht="12.75">
      <c r="A181" s="25" t="s">
        <v>45</v>
      </c>
      <c s="29" t="s">
        <v>674</v>
      </c>
      <c s="29" t="s">
        <v>756</v>
      </c>
      <c s="25" t="s">
        <v>47</v>
      </c>
      <c s="30" t="s">
        <v>757</v>
      </c>
      <c s="31" t="s">
        <v>200</v>
      </c>
      <c s="32">
        <v>50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758</v>
      </c>
    </row>
    <row r="183" spans="1:5" ht="12.75">
      <c r="A183" s="36" t="s">
        <v>52</v>
      </c>
      <c r="E183" s="37" t="s">
        <v>47</v>
      </c>
    </row>
    <row r="184" spans="1:5" ht="38.25">
      <c r="A184" t="s">
        <v>53</v>
      </c>
      <c r="E184" s="35" t="s">
        <v>692</v>
      </c>
    </row>
    <row r="185" spans="1:16" ht="12.75">
      <c r="A185" s="25" t="s">
        <v>45</v>
      </c>
      <c s="29" t="s">
        <v>676</v>
      </c>
      <c s="29" t="s">
        <v>759</v>
      </c>
      <c s="25" t="s">
        <v>47</v>
      </c>
      <c s="30" t="s">
        <v>760</v>
      </c>
      <c s="31" t="s">
        <v>200</v>
      </c>
      <c s="32">
        <v>30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761</v>
      </c>
    </row>
    <row r="187" spans="1:5" ht="12.75">
      <c r="A187" s="36" t="s">
        <v>52</v>
      </c>
      <c r="E187" s="37" t="s">
        <v>47</v>
      </c>
    </row>
    <row r="188" spans="1:5" ht="63.75">
      <c r="A188" t="s">
        <v>53</v>
      </c>
      <c r="E188" s="35" t="s">
        <v>755</v>
      </c>
    </row>
    <row r="189" spans="1:16" ht="25.5">
      <c r="A189" s="25" t="s">
        <v>45</v>
      </c>
      <c s="29" t="s">
        <v>680</v>
      </c>
      <c s="29" t="s">
        <v>685</v>
      </c>
      <c s="25" t="s">
        <v>47</v>
      </c>
      <c s="30" t="s">
        <v>686</v>
      </c>
      <c s="31" t="s">
        <v>200</v>
      </c>
      <c s="32">
        <v>54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687</v>
      </c>
    </row>
    <row r="191" spans="1:5" ht="12.75">
      <c r="A191" s="36" t="s">
        <v>52</v>
      </c>
      <c r="E191" s="37" t="s">
        <v>47</v>
      </c>
    </row>
    <row r="192" spans="1:5" ht="76.5">
      <c r="A192" t="s">
        <v>53</v>
      </c>
      <c r="E192" s="35" t="s">
        <v>688</v>
      </c>
    </row>
    <row r="193" spans="1:16" ht="12.75">
      <c r="A193" s="25" t="s">
        <v>45</v>
      </c>
      <c s="29" t="s">
        <v>684</v>
      </c>
      <c s="29" t="s">
        <v>690</v>
      </c>
      <c s="25" t="s">
        <v>47</v>
      </c>
      <c s="30" t="s">
        <v>691</v>
      </c>
      <c s="31" t="s">
        <v>200</v>
      </c>
      <c s="32">
        <v>54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50</v>
      </c>
      <c r="E194" s="35" t="s">
        <v>47</v>
      </c>
    </row>
    <row r="195" spans="1:5" ht="12.75">
      <c r="A195" s="36" t="s">
        <v>52</v>
      </c>
      <c r="E195" s="37" t="s">
        <v>47</v>
      </c>
    </row>
    <row r="196" spans="1:5" ht="38.25">
      <c r="A196" t="s">
        <v>53</v>
      </c>
      <c r="E196" s="35" t="s">
        <v>692</v>
      </c>
    </row>
    <row r="197" spans="1:16" ht="12.75">
      <c r="A197" s="25" t="s">
        <v>45</v>
      </c>
      <c s="29" t="s">
        <v>689</v>
      </c>
      <c s="29" t="s">
        <v>694</v>
      </c>
      <c s="25" t="s">
        <v>47</v>
      </c>
      <c s="30" t="s">
        <v>695</v>
      </c>
      <c s="31" t="s">
        <v>696</v>
      </c>
      <c s="32">
        <v>11340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47</v>
      </c>
    </row>
    <row r="199" spans="1:5" ht="12.75">
      <c r="A199" s="36" t="s">
        <v>52</v>
      </c>
      <c r="E199" s="37" t="s">
        <v>698</v>
      </c>
    </row>
    <row r="200" spans="1:5" ht="25.5">
      <c r="A200" t="s">
        <v>53</v>
      </c>
      <c r="E200" s="35" t="s">
        <v>699</v>
      </c>
    </row>
    <row r="201" spans="1:16" ht="12.75">
      <c r="A201" s="25" t="s">
        <v>45</v>
      </c>
      <c s="29" t="s">
        <v>693</v>
      </c>
      <c s="29" t="s">
        <v>762</v>
      </c>
      <c s="25" t="s">
        <v>47</v>
      </c>
      <c s="30" t="s">
        <v>763</v>
      </c>
      <c s="31" t="s">
        <v>164</v>
      </c>
      <c s="32">
        <v>1.5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764</v>
      </c>
    </row>
    <row r="203" spans="1:5" ht="12.75">
      <c r="A203" s="36" t="s">
        <v>52</v>
      </c>
      <c r="E203" s="37" t="s">
        <v>765</v>
      </c>
    </row>
    <row r="204" spans="1:5" ht="38.25">
      <c r="A204" t="s">
        <v>53</v>
      </c>
      <c r="E204" s="35" t="s">
        <v>766</v>
      </c>
    </row>
    <row r="205" spans="1:16" ht="12.75">
      <c r="A205" s="25" t="s">
        <v>45</v>
      </c>
      <c s="29" t="s">
        <v>767</v>
      </c>
      <c s="29" t="s">
        <v>768</v>
      </c>
      <c s="25" t="s">
        <v>47</v>
      </c>
      <c s="30" t="s">
        <v>769</v>
      </c>
      <c s="31" t="s">
        <v>132</v>
      </c>
      <c s="32">
        <v>0.256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770</v>
      </c>
    </row>
    <row r="207" spans="1:5" ht="12.75">
      <c r="A207" s="36" t="s">
        <v>52</v>
      </c>
      <c r="E207" s="37" t="s">
        <v>771</v>
      </c>
    </row>
    <row r="208" spans="1:5" ht="369.75">
      <c r="A208" t="s">
        <v>53</v>
      </c>
      <c r="E208" s="35" t="s">
        <v>604</v>
      </c>
    </row>
    <row r="209" spans="1:16" ht="12.75">
      <c r="A209" s="25" t="s">
        <v>45</v>
      </c>
      <c s="29" t="s">
        <v>772</v>
      </c>
      <c s="29" t="s">
        <v>773</v>
      </c>
      <c s="25" t="s">
        <v>47</v>
      </c>
      <c s="30" t="s">
        <v>774</v>
      </c>
      <c s="31" t="s">
        <v>132</v>
      </c>
      <c s="32">
        <v>122.4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775</v>
      </c>
    </row>
    <row r="211" spans="1:5" ht="12.75">
      <c r="A211" s="36" t="s">
        <v>52</v>
      </c>
      <c r="E211" s="37" t="s">
        <v>776</v>
      </c>
    </row>
    <row r="212" spans="1:5" ht="102">
      <c r="A212" t="s">
        <v>53</v>
      </c>
      <c r="E212" s="35" t="s">
        <v>777</v>
      </c>
    </row>
    <row r="213" spans="1:16" ht="12.75">
      <c r="A213" s="25" t="s">
        <v>45</v>
      </c>
      <c s="29" t="s">
        <v>778</v>
      </c>
      <c s="29" t="s">
        <v>779</v>
      </c>
      <c s="25" t="s">
        <v>47</v>
      </c>
      <c s="30" t="s">
        <v>780</v>
      </c>
      <c s="31" t="s">
        <v>132</v>
      </c>
      <c s="32">
        <v>90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781</v>
      </c>
    </row>
    <row r="215" spans="1:5" ht="12.75">
      <c r="A215" s="36" t="s">
        <v>52</v>
      </c>
      <c r="E215" s="37" t="s">
        <v>782</v>
      </c>
    </row>
    <row r="216" spans="1:5" ht="102">
      <c r="A216" t="s">
        <v>53</v>
      </c>
      <c r="E216" s="35" t="s">
        <v>777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0+O8+O17+O46+O111+O136+O153+O158+O167+O176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783</v>
      </c>
      <c s="38">
        <f>0+I8+I17+I46+I111+I136+I153+I158+I167+I176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783</v>
      </c>
      <c s="6"/>
      <c s="18" t="s">
        <v>784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477</v>
      </c>
      <c s="25" t="s">
        <v>47</v>
      </c>
      <c s="30" t="s">
        <v>119</v>
      </c>
      <c s="31" t="s">
        <v>132</v>
      </c>
      <c s="32">
        <v>814.996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89.25">
      <c r="A11" s="36" t="s">
        <v>52</v>
      </c>
      <c r="E11" s="37" t="s">
        <v>785</v>
      </c>
    </row>
    <row r="12" spans="1:5" ht="25.5">
      <c r="A12" t="s">
        <v>53</v>
      </c>
      <c r="E12" s="35" t="s">
        <v>123</v>
      </c>
    </row>
    <row r="13" spans="1:16" ht="12.75">
      <c r="A13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120</v>
      </c>
      <c s="32">
        <v>333.5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479</v>
      </c>
    </row>
    <row r="15" spans="1:5" ht="38.25">
      <c r="A15" s="36" t="s">
        <v>52</v>
      </c>
      <c r="E15" s="37" t="s">
        <v>786</v>
      </c>
    </row>
    <row r="16" spans="1:5" ht="25.5">
      <c r="A16" t="s">
        <v>53</v>
      </c>
      <c r="E16" s="35" t="s">
        <v>123</v>
      </c>
    </row>
    <row r="17" spans="1:18" ht="12.75" customHeight="1">
      <c r="A17" s="6" t="s">
        <v>43</v>
      </c>
      <c s="6"/>
      <c s="40" t="s">
        <v>29</v>
      </c>
      <c s="6"/>
      <c s="27" t="s">
        <v>129</v>
      </c>
      <c s="6"/>
      <c s="6"/>
      <c s="6"/>
      <c s="41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25" t="s">
        <v>45</v>
      </c>
      <c s="29" t="s">
        <v>22</v>
      </c>
      <c s="29" t="s">
        <v>787</v>
      </c>
      <c s="25" t="s">
        <v>47</v>
      </c>
      <c s="30" t="s">
        <v>788</v>
      </c>
      <c s="31" t="s">
        <v>73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47</v>
      </c>
    </row>
    <row r="21" spans="1:5" ht="165.75">
      <c r="A21" t="s">
        <v>53</v>
      </c>
      <c r="E21" s="35" t="s">
        <v>789</v>
      </c>
    </row>
    <row r="22" spans="1:16" ht="12.75">
      <c r="A22" s="25" t="s">
        <v>45</v>
      </c>
      <c s="29" t="s">
        <v>33</v>
      </c>
      <c s="29" t="s">
        <v>486</v>
      </c>
      <c s="25" t="s">
        <v>47</v>
      </c>
      <c s="30" t="s">
        <v>487</v>
      </c>
      <c s="31" t="s">
        <v>488</v>
      </c>
      <c s="32">
        <v>504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704</v>
      </c>
    </row>
    <row r="24" spans="1:5" ht="12.75">
      <c r="A24" s="36" t="s">
        <v>52</v>
      </c>
      <c r="E24" s="37" t="s">
        <v>705</v>
      </c>
    </row>
    <row r="25" spans="1:5" ht="38.25">
      <c r="A25" t="s">
        <v>53</v>
      </c>
      <c r="E25" s="35" t="s">
        <v>491</v>
      </c>
    </row>
    <row r="26" spans="1:16" ht="12.75">
      <c r="A26" s="25" t="s">
        <v>45</v>
      </c>
      <c s="29" t="s">
        <v>35</v>
      </c>
      <c s="29" t="s">
        <v>492</v>
      </c>
      <c s="25" t="s">
        <v>59</v>
      </c>
      <c s="30" t="s">
        <v>493</v>
      </c>
      <c s="31" t="s">
        <v>132</v>
      </c>
      <c s="32">
        <v>313.6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790</v>
      </c>
    </row>
    <row r="28" spans="1:5" ht="12.75">
      <c r="A28" s="36" t="s">
        <v>52</v>
      </c>
      <c r="E28" s="37" t="s">
        <v>791</v>
      </c>
    </row>
    <row r="29" spans="1:5" ht="306">
      <c r="A29" t="s">
        <v>53</v>
      </c>
      <c r="E29" s="35" t="s">
        <v>496</v>
      </c>
    </row>
    <row r="30" spans="1:16" ht="12.75">
      <c r="A30" s="25" t="s">
        <v>45</v>
      </c>
      <c s="29" t="s">
        <v>37</v>
      </c>
      <c s="29" t="s">
        <v>492</v>
      </c>
      <c s="25" t="s">
        <v>62</v>
      </c>
      <c s="30" t="s">
        <v>493</v>
      </c>
      <c s="31" t="s">
        <v>132</v>
      </c>
      <c s="32">
        <v>256.68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497</v>
      </c>
    </row>
    <row r="32" spans="1:5" ht="12.75">
      <c r="A32" s="36" t="s">
        <v>52</v>
      </c>
      <c r="E32" s="37" t="s">
        <v>792</v>
      </c>
    </row>
    <row r="33" spans="1:5" ht="306">
      <c r="A33" t="s">
        <v>53</v>
      </c>
      <c r="E33" s="35" t="s">
        <v>496</v>
      </c>
    </row>
    <row r="34" spans="1:16" ht="12.75">
      <c r="A34" s="25" t="s">
        <v>45</v>
      </c>
      <c s="29" t="s">
        <v>70</v>
      </c>
      <c s="29" t="s">
        <v>499</v>
      </c>
      <c s="25" t="s">
        <v>47</v>
      </c>
      <c s="30" t="s">
        <v>500</v>
      </c>
      <c s="31" t="s">
        <v>132</v>
      </c>
      <c s="32">
        <v>216.575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501</v>
      </c>
    </row>
    <row r="36" spans="1:5" ht="12.75">
      <c r="A36" s="36" t="s">
        <v>52</v>
      </c>
      <c r="E36" s="37" t="s">
        <v>793</v>
      </c>
    </row>
    <row r="37" spans="1:5" ht="318.75">
      <c r="A37" t="s">
        <v>53</v>
      </c>
      <c r="E37" s="35" t="s">
        <v>503</v>
      </c>
    </row>
    <row r="38" spans="1:16" ht="12.75">
      <c r="A38" s="25" t="s">
        <v>45</v>
      </c>
      <c s="29" t="s">
        <v>75</v>
      </c>
      <c s="29" t="s">
        <v>504</v>
      </c>
      <c s="25" t="s">
        <v>47</v>
      </c>
      <c s="30" t="s">
        <v>505</v>
      </c>
      <c s="31" t="s">
        <v>132</v>
      </c>
      <c s="32">
        <v>76.8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506</v>
      </c>
    </row>
    <row r="40" spans="1:5" ht="12.75">
      <c r="A40" s="36" t="s">
        <v>52</v>
      </c>
      <c r="E40" s="37" t="s">
        <v>794</v>
      </c>
    </row>
    <row r="41" spans="1:5" ht="293.25">
      <c r="A41" t="s">
        <v>53</v>
      </c>
      <c r="E41" s="35" t="s">
        <v>508</v>
      </c>
    </row>
    <row r="42" spans="1:16" ht="12.75">
      <c r="A42" s="25" t="s">
        <v>45</v>
      </c>
      <c s="29" t="s">
        <v>40</v>
      </c>
      <c s="29" t="s">
        <v>509</v>
      </c>
      <c s="25" t="s">
        <v>47</v>
      </c>
      <c s="30" t="s">
        <v>510</v>
      </c>
      <c s="31" t="s">
        <v>132</v>
      </c>
      <c s="32">
        <v>256.68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511</v>
      </c>
    </row>
    <row r="44" spans="1:5" ht="12.75">
      <c r="A44" s="36" t="s">
        <v>52</v>
      </c>
      <c r="E44" s="37" t="s">
        <v>795</v>
      </c>
    </row>
    <row r="45" spans="1:5" ht="267.75">
      <c r="A45" t="s">
        <v>53</v>
      </c>
      <c r="E45" s="35" t="s">
        <v>513</v>
      </c>
    </row>
    <row r="46" spans="1:18" ht="12.75" customHeight="1">
      <c r="A46" s="6" t="s">
        <v>43</v>
      </c>
      <c s="6"/>
      <c s="40" t="s">
        <v>23</v>
      </c>
      <c s="6"/>
      <c s="27" t="s">
        <v>514</v>
      </c>
      <c s="6"/>
      <c s="6"/>
      <c s="6"/>
      <c s="41">
        <f>0+Q46</f>
      </c>
      <c r="O46">
        <f>0+R46</f>
      </c>
      <c r="Q46">
        <f>0+I47+I51+I55+I59+I63+I67+I71+I75+I79+I83+I87+I91+I95+I99+I103+I107</f>
      </c>
      <c>
        <f>0+O47+O51+O55+O59+O63+O67+O71+O75+O79+O83+O87+O91+O95+O99+O103+O107</f>
      </c>
    </row>
    <row r="47" spans="1:16" ht="12.75">
      <c r="A47" s="25" t="s">
        <v>45</v>
      </c>
      <c s="29" t="s">
        <v>42</v>
      </c>
      <c s="29" t="s">
        <v>515</v>
      </c>
      <c s="25" t="s">
        <v>47</v>
      </c>
      <c s="30" t="s">
        <v>516</v>
      </c>
      <c s="31" t="s">
        <v>200</v>
      </c>
      <c s="32">
        <v>60.25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517</v>
      </c>
    </row>
    <row r="49" spans="1:5" ht="12.75">
      <c r="A49" s="36" t="s">
        <v>52</v>
      </c>
      <c r="E49" s="37" t="s">
        <v>796</v>
      </c>
    </row>
    <row r="50" spans="1:5" ht="165.75">
      <c r="A50" t="s">
        <v>53</v>
      </c>
      <c r="E50" s="35" t="s">
        <v>519</v>
      </c>
    </row>
    <row r="51" spans="1:16" ht="12.75">
      <c r="A51" s="25" t="s">
        <v>45</v>
      </c>
      <c s="29" t="s">
        <v>81</v>
      </c>
      <c s="29" t="s">
        <v>520</v>
      </c>
      <c s="25" t="s">
        <v>47</v>
      </c>
      <c s="30" t="s">
        <v>521</v>
      </c>
      <c s="31" t="s">
        <v>132</v>
      </c>
      <c s="32">
        <v>10.603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522</v>
      </c>
    </row>
    <row r="53" spans="1:5" ht="12.75">
      <c r="A53" s="36" t="s">
        <v>52</v>
      </c>
      <c r="E53" s="37" t="s">
        <v>797</v>
      </c>
    </row>
    <row r="54" spans="1:5" ht="409.5">
      <c r="A54" t="s">
        <v>53</v>
      </c>
      <c r="E54" s="35" t="s">
        <v>524</v>
      </c>
    </row>
    <row r="55" spans="1:16" ht="12.75">
      <c r="A55" s="25" t="s">
        <v>45</v>
      </c>
      <c s="29" t="s">
        <v>84</v>
      </c>
      <c s="29" t="s">
        <v>525</v>
      </c>
      <c s="25" t="s">
        <v>47</v>
      </c>
      <c s="30" t="s">
        <v>526</v>
      </c>
      <c s="31" t="s">
        <v>120</v>
      </c>
      <c s="32">
        <v>17.457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527</v>
      </c>
    </row>
    <row r="57" spans="1:5" ht="51">
      <c r="A57" s="36" t="s">
        <v>52</v>
      </c>
      <c r="E57" s="37" t="s">
        <v>798</v>
      </c>
    </row>
    <row r="58" spans="1:5" ht="38.25">
      <c r="A58" t="s">
        <v>53</v>
      </c>
      <c r="E58" s="35" t="s">
        <v>529</v>
      </c>
    </row>
    <row r="59" spans="1:16" ht="12.75">
      <c r="A59" s="25" t="s">
        <v>45</v>
      </c>
      <c s="29" t="s">
        <v>87</v>
      </c>
      <c s="29" t="s">
        <v>530</v>
      </c>
      <c s="25" t="s">
        <v>47</v>
      </c>
      <c s="30" t="s">
        <v>531</v>
      </c>
      <c s="31" t="s">
        <v>164</v>
      </c>
      <c s="32">
        <v>194.5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532</v>
      </c>
    </row>
    <row r="61" spans="1:5" ht="12.75">
      <c r="A61" s="36" t="s">
        <v>52</v>
      </c>
      <c r="E61" s="37" t="s">
        <v>799</v>
      </c>
    </row>
    <row r="62" spans="1:5" ht="25.5">
      <c r="A62" t="s">
        <v>53</v>
      </c>
      <c r="E62" s="35" t="s">
        <v>534</v>
      </c>
    </row>
    <row r="63" spans="1:16" ht="12.75">
      <c r="A63" s="25" t="s">
        <v>45</v>
      </c>
      <c s="29" t="s">
        <v>91</v>
      </c>
      <c s="29" t="s">
        <v>535</v>
      </c>
      <c s="25" t="s">
        <v>47</v>
      </c>
      <c s="30" t="s">
        <v>536</v>
      </c>
      <c s="31" t="s">
        <v>200</v>
      </c>
      <c s="32">
        <v>360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537</v>
      </c>
    </row>
    <row r="65" spans="1:5" ht="12.75">
      <c r="A65" s="36" t="s">
        <v>52</v>
      </c>
      <c r="E65" s="37" t="s">
        <v>800</v>
      </c>
    </row>
    <row r="66" spans="1:5" ht="51">
      <c r="A66" t="s">
        <v>53</v>
      </c>
      <c r="E66" s="35" t="s">
        <v>539</v>
      </c>
    </row>
    <row r="67" spans="1:16" ht="12.75">
      <c r="A67" s="25" t="s">
        <v>45</v>
      </c>
      <c s="29" t="s">
        <v>96</v>
      </c>
      <c s="29" t="s">
        <v>540</v>
      </c>
      <c s="25" t="s">
        <v>47</v>
      </c>
      <c s="30" t="s">
        <v>541</v>
      </c>
      <c s="31" t="s">
        <v>73</v>
      </c>
      <c s="32">
        <v>60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542</v>
      </c>
    </row>
    <row r="69" spans="1:5" ht="12.75">
      <c r="A69" s="36" t="s">
        <v>52</v>
      </c>
      <c r="E69" s="37" t="s">
        <v>47</v>
      </c>
    </row>
    <row r="70" spans="1:5" ht="12.75">
      <c r="A70" t="s">
        <v>53</v>
      </c>
      <c r="E70" s="35" t="s">
        <v>543</v>
      </c>
    </row>
    <row r="71" spans="1:16" ht="12.75">
      <c r="A71" s="25" t="s">
        <v>45</v>
      </c>
      <c s="29" t="s">
        <v>100</v>
      </c>
      <c s="29" t="s">
        <v>544</v>
      </c>
      <c s="25" t="s">
        <v>47</v>
      </c>
      <c s="30" t="s">
        <v>545</v>
      </c>
      <c s="31" t="s">
        <v>200</v>
      </c>
      <c s="32">
        <v>180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546</v>
      </c>
    </row>
    <row r="73" spans="1:5" ht="12.75">
      <c r="A73" s="36" t="s">
        <v>52</v>
      </c>
      <c r="E73" s="37" t="s">
        <v>801</v>
      </c>
    </row>
    <row r="74" spans="1:5" ht="63.75">
      <c r="A74" t="s">
        <v>53</v>
      </c>
      <c r="E74" s="35" t="s">
        <v>548</v>
      </c>
    </row>
    <row r="75" spans="1:16" ht="25.5">
      <c r="A75" s="25" t="s">
        <v>45</v>
      </c>
      <c s="29" t="s">
        <v>105</v>
      </c>
      <c s="29" t="s">
        <v>549</v>
      </c>
      <c s="25" t="s">
        <v>47</v>
      </c>
      <c s="30" t="s">
        <v>550</v>
      </c>
      <c s="31" t="s">
        <v>200</v>
      </c>
      <c s="32">
        <v>180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551</v>
      </c>
    </row>
    <row r="77" spans="1:5" ht="12.75">
      <c r="A77" s="36" t="s">
        <v>52</v>
      </c>
      <c r="E77" s="37" t="s">
        <v>802</v>
      </c>
    </row>
    <row r="78" spans="1:5" ht="63.75">
      <c r="A78" t="s">
        <v>53</v>
      </c>
      <c r="E78" s="35" t="s">
        <v>548</v>
      </c>
    </row>
    <row r="79" spans="1:16" ht="25.5">
      <c r="A79" s="25" t="s">
        <v>45</v>
      </c>
      <c s="29" t="s">
        <v>107</v>
      </c>
      <c s="29" t="s">
        <v>553</v>
      </c>
      <c s="25" t="s">
        <v>47</v>
      </c>
      <c s="30" t="s">
        <v>554</v>
      </c>
      <c s="31" t="s">
        <v>200</v>
      </c>
      <c s="32">
        <v>272.4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555</v>
      </c>
    </row>
    <row r="81" spans="1:5" ht="12.75">
      <c r="A81" s="36" t="s">
        <v>52</v>
      </c>
      <c r="E81" s="37" t="s">
        <v>803</v>
      </c>
    </row>
    <row r="82" spans="1:5" ht="63.75">
      <c r="A82" t="s">
        <v>53</v>
      </c>
      <c r="E82" s="35" t="s">
        <v>548</v>
      </c>
    </row>
    <row r="83" spans="1:16" ht="25.5">
      <c r="A83" s="25" t="s">
        <v>45</v>
      </c>
      <c s="29" t="s">
        <v>112</v>
      </c>
      <c s="29" t="s">
        <v>557</v>
      </c>
      <c s="25" t="s">
        <v>47</v>
      </c>
      <c s="30" t="s">
        <v>558</v>
      </c>
      <c s="31" t="s">
        <v>200</v>
      </c>
      <c s="32">
        <v>180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559</v>
      </c>
    </row>
    <row r="85" spans="1:5" ht="12.75">
      <c r="A85" s="36" t="s">
        <v>52</v>
      </c>
      <c r="E85" s="37" t="s">
        <v>802</v>
      </c>
    </row>
    <row r="86" spans="1:5" ht="63.75">
      <c r="A86" t="s">
        <v>53</v>
      </c>
      <c r="E86" s="35" t="s">
        <v>548</v>
      </c>
    </row>
    <row r="87" spans="1:16" ht="25.5">
      <c r="A87" s="25" t="s">
        <v>45</v>
      </c>
      <c s="29" t="s">
        <v>213</v>
      </c>
      <c s="29" t="s">
        <v>561</v>
      </c>
      <c s="25" t="s">
        <v>47</v>
      </c>
      <c s="30" t="s">
        <v>562</v>
      </c>
      <c s="31" t="s">
        <v>200</v>
      </c>
      <c s="32">
        <v>68.1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563</v>
      </c>
    </row>
    <row r="89" spans="1:5" ht="12.75">
      <c r="A89" s="36" t="s">
        <v>52</v>
      </c>
      <c r="E89" s="37" t="s">
        <v>804</v>
      </c>
    </row>
    <row r="90" spans="1:5" ht="63.75">
      <c r="A90" t="s">
        <v>53</v>
      </c>
      <c r="E90" s="35" t="s">
        <v>548</v>
      </c>
    </row>
    <row r="91" spans="1:16" ht="12.75">
      <c r="A91" s="25" t="s">
        <v>45</v>
      </c>
      <c s="29" t="s">
        <v>219</v>
      </c>
      <c s="29" t="s">
        <v>565</v>
      </c>
      <c s="25" t="s">
        <v>47</v>
      </c>
      <c s="30" t="s">
        <v>566</v>
      </c>
      <c s="31" t="s">
        <v>132</v>
      </c>
      <c s="32">
        <v>63.365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25.5">
      <c r="A92" s="34" t="s">
        <v>50</v>
      </c>
      <c r="E92" s="35" t="s">
        <v>567</v>
      </c>
    </row>
    <row r="93" spans="1:5" ht="12.75">
      <c r="A93" s="36" t="s">
        <v>52</v>
      </c>
      <c r="E93" s="37" t="s">
        <v>805</v>
      </c>
    </row>
    <row r="94" spans="1:5" ht="369.75">
      <c r="A94" t="s">
        <v>53</v>
      </c>
      <c r="E94" s="35" t="s">
        <v>569</v>
      </c>
    </row>
    <row r="95" spans="1:16" ht="12.75">
      <c r="A95" s="25" t="s">
        <v>45</v>
      </c>
      <c s="29" t="s">
        <v>224</v>
      </c>
      <c s="29" t="s">
        <v>570</v>
      </c>
      <c s="25" t="s">
        <v>47</v>
      </c>
      <c s="30" t="s">
        <v>571</v>
      </c>
      <c s="31" t="s">
        <v>120</v>
      </c>
      <c s="32">
        <v>10.138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572</v>
      </c>
    </row>
    <row r="97" spans="1:5" ht="12.75">
      <c r="A97" s="36" t="s">
        <v>52</v>
      </c>
      <c r="E97" s="37" t="s">
        <v>806</v>
      </c>
    </row>
    <row r="98" spans="1:5" ht="267.75">
      <c r="A98" t="s">
        <v>53</v>
      </c>
      <c r="E98" s="35" t="s">
        <v>574</v>
      </c>
    </row>
    <row r="99" spans="1:16" ht="12.75">
      <c r="A99" s="25" t="s">
        <v>45</v>
      </c>
      <c s="29" t="s">
        <v>230</v>
      </c>
      <c s="29" t="s">
        <v>575</v>
      </c>
      <c s="25" t="s">
        <v>47</v>
      </c>
      <c s="30" t="s">
        <v>576</v>
      </c>
      <c s="31" t="s">
        <v>73</v>
      </c>
      <c s="32">
        <v>30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577</v>
      </c>
    </row>
    <row r="101" spans="1:5" ht="12.75">
      <c r="A101" s="36" t="s">
        <v>52</v>
      </c>
      <c r="E101" s="37" t="s">
        <v>47</v>
      </c>
    </row>
    <row r="102" spans="1:5" ht="38.25">
      <c r="A102" t="s">
        <v>53</v>
      </c>
      <c r="E102" s="35" t="s">
        <v>578</v>
      </c>
    </row>
    <row r="103" spans="1:16" ht="12.75">
      <c r="A103" s="25" t="s">
        <v>45</v>
      </c>
      <c s="29" t="s">
        <v>236</v>
      </c>
      <c s="29" t="s">
        <v>579</v>
      </c>
      <c s="25" t="s">
        <v>47</v>
      </c>
      <c s="30" t="s">
        <v>580</v>
      </c>
      <c s="31" t="s">
        <v>164</v>
      </c>
      <c s="32">
        <v>171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581</v>
      </c>
    </row>
    <row r="105" spans="1:5" ht="12.75">
      <c r="A105" s="36" t="s">
        <v>52</v>
      </c>
      <c r="E105" s="37" t="s">
        <v>807</v>
      </c>
    </row>
    <row r="106" spans="1:5" ht="102">
      <c r="A106" t="s">
        <v>53</v>
      </c>
      <c r="E106" s="35" t="s">
        <v>583</v>
      </c>
    </row>
    <row r="107" spans="1:16" ht="12.75">
      <c r="A107" s="25" t="s">
        <v>45</v>
      </c>
      <c s="29" t="s">
        <v>242</v>
      </c>
      <c s="29" t="s">
        <v>584</v>
      </c>
      <c s="25" t="s">
        <v>47</v>
      </c>
      <c s="30" t="s">
        <v>585</v>
      </c>
      <c s="31" t="s">
        <v>164</v>
      </c>
      <c s="32">
        <v>85.5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586</v>
      </c>
    </row>
    <row r="109" spans="1:5" ht="12.75">
      <c r="A109" s="36" t="s">
        <v>52</v>
      </c>
      <c r="E109" s="37" t="s">
        <v>808</v>
      </c>
    </row>
    <row r="110" spans="1:5" ht="102">
      <c r="A110" t="s">
        <v>53</v>
      </c>
      <c r="E110" s="35" t="s">
        <v>588</v>
      </c>
    </row>
    <row r="111" spans="1:18" ht="12.75" customHeight="1">
      <c r="A111" s="6" t="s">
        <v>43</v>
      </c>
      <c s="6"/>
      <c s="40" t="s">
        <v>22</v>
      </c>
      <c s="6"/>
      <c s="27" t="s">
        <v>589</v>
      </c>
      <c s="6"/>
      <c s="6"/>
      <c s="6"/>
      <c s="41">
        <f>0+Q111</f>
      </c>
      <c r="O111">
        <f>0+R111</f>
      </c>
      <c r="Q111">
        <f>0+I112+I116+I120+I124+I128+I132</f>
      </c>
      <c>
        <f>0+O112+O116+O120+O124+O128+O132</f>
      </c>
    </row>
    <row r="112" spans="1:16" ht="12.75">
      <c r="A112" s="25" t="s">
        <v>45</v>
      </c>
      <c s="29" t="s">
        <v>248</v>
      </c>
      <c s="29" t="s">
        <v>590</v>
      </c>
      <c s="25" t="s">
        <v>47</v>
      </c>
      <c s="30" t="s">
        <v>591</v>
      </c>
      <c s="31" t="s">
        <v>132</v>
      </c>
      <c s="32">
        <v>13.164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722</v>
      </c>
    </row>
    <row r="114" spans="1:5" ht="12.75">
      <c r="A114" s="36" t="s">
        <v>52</v>
      </c>
      <c r="E114" s="37" t="s">
        <v>809</v>
      </c>
    </row>
    <row r="115" spans="1:5" ht="382.5">
      <c r="A115" t="s">
        <v>53</v>
      </c>
      <c r="E115" s="35" t="s">
        <v>594</v>
      </c>
    </row>
    <row r="116" spans="1:16" ht="12.75">
      <c r="A116" s="25" t="s">
        <v>45</v>
      </c>
      <c s="29" t="s">
        <v>254</v>
      </c>
      <c s="29" t="s">
        <v>595</v>
      </c>
      <c s="25" t="s">
        <v>47</v>
      </c>
      <c s="30" t="s">
        <v>596</v>
      </c>
      <c s="31" t="s">
        <v>120</v>
      </c>
      <c s="32">
        <v>1.843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597</v>
      </c>
    </row>
    <row r="118" spans="1:5" ht="12.75">
      <c r="A118" s="36" t="s">
        <v>52</v>
      </c>
      <c r="E118" s="37" t="s">
        <v>810</v>
      </c>
    </row>
    <row r="119" spans="1:5" ht="242.25">
      <c r="A119" t="s">
        <v>53</v>
      </c>
      <c r="E119" s="35" t="s">
        <v>599</v>
      </c>
    </row>
    <row r="120" spans="1:16" ht="12.75">
      <c r="A120" s="25" t="s">
        <v>45</v>
      </c>
      <c s="29" t="s">
        <v>260</v>
      </c>
      <c s="29" t="s">
        <v>725</v>
      </c>
      <c s="25" t="s">
        <v>47</v>
      </c>
      <c s="30" t="s">
        <v>726</v>
      </c>
      <c s="31" t="s">
        <v>132</v>
      </c>
      <c s="32">
        <v>16.956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727</v>
      </c>
    </row>
    <row r="122" spans="1:5" ht="12.75">
      <c r="A122" s="36" t="s">
        <v>52</v>
      </c>
      <c r="E122" s="37" t="s">
        <v>811</v>
      </c>
    </row>
    <row r="123" spans="1:5" ht="38.25">
      <c r="A123" t="s">
        <v>53</v>
      </c>
      <c r="E123" s="35" t="s">
        <v>729</v>
      </c>
    </row>
    <row r="124" spans="1:16" ht="12.75">
      <c r="A124" s="25" t="s">
        <v>45</v>
      </c>
      <c s="29" t="s">
        <v>605</v>
      </c>
      <c s="29" t="s">
        <v>730</v>
      </c>
      <c s="25" t="s">
        <v>47</v>
      </c>
      <c s="30" t="s">
        <v>731</v>
      </c>
      <c s="31" t="s">
        <v>132</v>
      </c>
      <c s="32">
        <v>10.68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732</v>
      </c>
    </row>
    <row r="126" spans="1:5" ht="12.75">
      <c r="A126" s="36" t="s">
        <v>52</v>
      </c>
      <c r="E126" s="37" t="s">
        <v>812</v>
      </c>
    </row>
    <row r="127" spans="1:5" ht="369.75">
      <c r="A127" t="s">
        <v>53</v>
      </c>
      <c r="E127" s="35" t="s">
        <v>604</v>
      </c>
    </row>
    <row r="128" spans="1:16" ht="12.75">
      <c r="A128" s="25" t="s">
        <v>45</v>
      </c>
      <c s="29" t="s">
        <v>610</v>
      </c>
      <c s="29" t="s">
        <v>600</v>
      </c>
      <c s="25" t="s">
        <v>47</v>
      </c>
      <c s="30" t="s">
        <v>601</v>
      </c>
      <c s="31" t="s">
        <v>132</v>
      </c>
      <c s="32">
        <v>59.397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25.5">
      <c r="A129" s="34" t="s">
        <v>50</v>
      </c>
      <c r="E129" s="35" t="s">
        <v>602</v>
      </c>
    </row>
    <row r="130" spans="1:5" ht="12.75">
      <c r="A130" s="36" t="s">
        <v>52</v>
      </c>
      <c r="E130" s="37" t="s">
        <v>813</v>
      </c>
    </row>
    <row r="131" spans="1:5" ht="369.75">
      <c r="A131" t="s">
        <v>53</v>
      </c>
      <c r="E131" s="35" t="s">
        <v>604</v>
      </c>
    </row>
    <row r="132" spans="1:16" ht="12.75">
      <c r="A132" s="25" t="s">
        <v>45</v>
      </c>
      <c s="29" t="s">
        <v>615</v>
      </c>
      <c s="29" t="s">
        <v>606</v>
      </c>
      <c s="25" t="s">
        <v>47</v>
      </c>
      <c s="30" t="s">
        <v>607</v>
      </c>
      <c s="31" t="s">
        <v>120</v>
      </c>
      <c s="32">
        <v>9.504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572</v>
      </c>
    </row>
    <row r="134" spans="1:5" ht="12.75">
      <c r="A134" s="36" t="s">
        <v>52</v>
      </c>
      <c r="E134" s="37" t="s">
        <v>814</v>
      </c>
    </row>
    <row r="135" spans="1:5" ht="267.75">
      <c r="A135" t="s">
        <v>53</v>
      </c>
      <c r="E135" s="35" t="s">
        <v>574</v>
      </c>
    </row>
    <row r="136" spans="1:18" ht="12.75" customHeight="1">
      <c r="A136" s="6" t="s">
        <v>43</v>
      </c>
      <c s="6"/>
      <c s="40" t="s">
        <v>33</v>
      </c>
      <c s="6"/>
      <c s="27" t="s">
        <v>609</v>
      </c>
      <c s="6"/>
      <c s="6"/>
      <c s="6"/>
      <c s="41">
        <f>0+Q136</f>
      </c>
      <c r="O136">
        <f>0+R136</f>
      </c>
      <c r="Q136">
        <f>0+I137+I141+I145+I149</f>
      </c>
      <c>
        <f>0+O137+O141+O145+O149</f>
      </c>
    </row>
    <row r="137" spans="1:16" ht="12.75">
      <c r="A137" s="25" t="s">
        <v>45</v>
      </c>
      <c s="29" t="s">
        <v>620</v>
      </c>
      <c s="29" t="s">
        <v>611</v>
      </c>
      <c s="25" t="s">
        <v>47</v>
      </c>
      <c s="30" t="s">
        <v>612</v>
      </c>
      <c s="31" t="s">
        <v>132</v>
      </c>
      <c s="32">
        <v>22.518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613</v>
      </c>
    </row>
    <row r="139" spans="1:5" ht="12.75">
      <c r="A139" s="36" t="s">
        <v>52</v>
      </c>
      <c r="E139" s="37" t="s">
        <v>815</v>
      </c>
    </row>
    <row r="140" spans="1:5" ht="369.75">
      <c r="A140" t="s">
        <v>53</v>
      </c>
      <c r="E140" s="35" t="s">
        <v>604</v>
      </c>
    </row>
    <row r="141" spans="1:16" ht="12.75">
      <c r="A141" s="25" t="s">
        <v>45</v>
      </c>
      <c s="29" t="s">
        <v>626</v>
      </c>
      <c s="29" t="s">
        <v>616</v>
      </c>
      <c s="25" t="s">
        <v>47</v>
      </c>
      <c s="30" t="s">
        <v>617</v>
      </c>
      <c s="31" t="s">
        <v>132</v>
      </c>
      <c s="32">
        <v>19.138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618</v>
      </c>
    </row>
    <row r="143" spans="1:5" ht="12.75">
      <c r="A143" s="36" t="s">
        <v>52</v>
      </c>
      <c r="E143" s="37" t="s">
        <v>816</v>
      </c>
    </row>
    <row r="144" spans="1:5" ht="369.75">
      <c r="A144" t="s">
        <v>53</v>
      </c>
      <c r="E144" s="35" t="s">
        <v>604</v>
      </c>
    </row>
    <row r="145" spans="1:16" ht="12.75">
      <c r="A145" s="25" t="s">
        <v>45</v>
      </c>
      <c s="29" t="s">
        <v>632</v>
      </c>
      <c s="29" t="s">
        <v>621</v>
      </c>
      <c s="25" t="s">
        <v>47</v>
      </c>
      <c s="30" t="s">
        <v>622</v>
      </c>
      <c s="31" t="s">
        <v>132</v>
      </c>
      <c s="32">
        <v>46.75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623</v>
      </c>
    </row>
    <row r="147" spans="1:5" ht="12.75">
      <c r="A147" s="36" t="s">
        <v>52</v>
      </c>
      <c r="E147" s="37" t="s">
        <v>817</v>
      </c>
    </row>
    <row r="148" spans="1:5" ht="38.25">
      <c r="A148" t="s">
        <v>53</v>
      </c>
      <c r="E148" s="35" t="s">
        <v>625</v>
      </c>
    </row>
    <row r="149" spans="1:16" ht="12.75">
      <c r="A149" s="25" t="s">
        <v>45</v>
      </c>
      <c s="29" t="s">
        <v>638</v>
      </c>
      <c s="29" t="s">
        <v>627</v>
      </c>
      <c s="25" t="s">
        <v>47</v>
      </c>
      <c s="30" t="s">
        <v>628</v>
      </c>
      <c s="31" t="s">
        <v>132</v>
      </c>
      <c s="32">
        <v>291.866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818</v>
      </c>
    </row>
    <row r="151" spans="1:5" ht="12.75">
      <c r="A151" s="36" t="s">
        <v>52</v>
      </c>
      <c r="E151" s="37" t="s">
        <v>819</v>
      </c>
    </row>
    <row r="152" spans="1:5" ht="51">
      <c r="A152" t="s">
        <v>53</v>
      </c>
      <c r="E152" s="35" t="s">
        <v>631</v>
      </c>
    </row>
    <row r="153" spans="1:18" ht="12.75" customHeight="1">
      <c r="A153" s="6" t="s">
        <v>43</v>
      </c>
      <c s="6"/>
      <c s="40" t="s">
        <v>35</v>
      </c>
      <c s="6"/>
      <c s="27" t="s">
        <v>168</v>
      </c>
      <c s="6"/>
      <c s="6"/>
      <c s="6"/>
      <c s="41">
        <f>0+Q153</f>
      </c>
      <c r="O153">
        <f>0+R153</f>
      </c>
      <c r="Q153">
        <f>0+I154</f>
      </c>
      <c>
        <f>0+O154</f>
      </c>
    </row>
    <row r="154" spans="1:16" ht="12.75">
      <c r="A154" s="25" t="s">
        <v>45</v>
      </c>
      <c s="29" t="s">
        <v>644</v>
      </c>
      <c s="29" t="s">
        <v>639</v>
      </c>
      <c s="25" t="s">
        <v>47</v>
      </c>
      <c s="30" t="s">
        <v>640</v>
      </c>
      <c s="31" t="s">
        <v>164</v>
      </c>
      <c s="32">
        <v>91.5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641</v>
      </c>
    </row>
    <row r="156" spans="1:5" ht="12.75">
      <c r="A156" s="36" t="s">
        <v>52</v>
      </c>
      <c r="E156" s="37" t="s">
        <v>820</v>
      </c>
    </row>
    <row r="157" spans="1:5" ht="51">
      <c r="A157" t="s">
        <v>53</v>
      </c>
      <c r="E157" s="35" t="s">
        <v>643</v>
      </c>
    </row>
    <row r="158" spans="1:18" ht="12.75" customHeight="1">
      <c r="A158" s="6" t="s">
        <v>43</v>
      </c>
      <c s="6"/>
      <c s="40" t="s">
        <v>70</v>
      </c>
      <c s="6"/>
      <c s="27" t="s">
        <v>652</v>
      </c>
      <c s="6"/>
      <c s="6"/>
      <c s="6"/>
      <c s="41">
        <f>0+Q158</f>
      </c>
      <c r="O158">
        <f>0+R158</f>
      </c>
      <c r="Q158">
        <f>0+I159+I163</f>
      </c>
      <c>
        <f>0+O159+O163</f>
      </c>
    </row>
    <row r="159" spans="1:16" ht="12.75">
      <c r="A159" s="25" t="s">
        <v>45</v>
      </c>
      <c s="29" t="s">
        <v>649</v>
      </c>
      <c s="29" t="s">
        <v>654</v>
      </c>
      <c s="25" t="s">
        <v>47</v>
      </c>
      <c s="30" t="s">
        <v>655</v>
      </c>
      <c s="31" t="s">
        <v>164</v>
      </c>
      <c s="32">
        <v>358.563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25.5">
      <c r="A160" s="34" t="s">
        <v>50</v>
      </c>
      <c r="E160" s="35" t="s">
        <v>656</v>
      </c>
    </row>
    <row r="161" spans="1:5" ht="51">
      <c r="A161" s="36" t="s">
        <v>52</v>
      </c>
      <c r="E161" s="37" t="s">
        <v>821</v>
      </c>
    </row>
    <row r="162" spans="1:5" ht="38.25">
      <c r="A162" t="s">
        <v>53</v>
      </c>
      <c r="E162" s="35" t="s">
        <v>658</v>
      </c>
    </row>
    <row r="163" spans="1:16" ht="12.75">
      <c r="A163" s="25" t="s">
        <v>45</v>
      </c>
      <c s="29" t="s">
        <v>653</v>
      </c>
      <c s="29" t="s">
        <v>742</v>
      </c>
      <c s="25" t="s">
        <v>47</v>
      </c>
      <c s="30" t="s">
        <v>743</v>
      </c>
      <c s="31" t="s">
        <v>164</v>
      </c>
      <c s="32">
        <v>43.88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744</v>
      </c>
    </row>
    <row r="165" spans="1:5" ht="12.75">
      <c r="A165" s="36" t="s">
        <v>52</v>
      </c>
      <c r="E165" s="37" t="s">
        <v>822</v>
      </c>
    </row>
    <row r="166" spans="1:5" ht="51">
      <c r="A166" t="s">
        <v>53</v>
      </c>
      <c r="E166" s="35" t="s">
        <v>664</v>
      </c>
    </row>
    <row r="167" spans="1:18" ht="12.75" customHeight="1">
      <c r="A167" s="6" t="s">
        <v>43</v>
      </c>
      <c s="6"/>
      <c s="40" t="s">
        <v>75</v>
      </c>
      <c s="6"/>
      <c s="27" t="s">
        <v>197</v>
      </c>
      <c s="6"/>
      <c s="6"/>
      <c s="6"/>
      <c s="41">
        <f>0+Q167</f>
      </c>
      <c r="O167">
        <f>0+R167</f>
      </c>
      <c r="Q167">
        <f>0+I168+I172</f>
      </c>
      <c>
        <f>0+O168+O172</f>
      </c>
    </row>
    <row r="168" spans="1:16" ht="12.75">
      <c r="A168" s="25" t="s">
        <v>45</v>
      </c>
      <c s="29" t="s">
        <v>659</v>
      </c>
      <c s="29" t="s">
        <v>670</v>
      </c>
      <c s="25" t="s">
        <v>47</v>
      </c>
      <c s="30" t="s">
        <v>671</v>
      </c>
      <c s="31" t="s">
        <v>200</v>
      </c>
      <c s="32">
        <v>22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25.5">
      <c r="A169" s="34" t="s">
        <v>50</v>
      </c>
      <c r="E169" s="35" t="s">
        <v>823</v>
      </c>
    </row>
    <row r="170" spans="1:5" ht="12.75">
      <c r="A170" s="36" t="s">
        <v>52</v>
      </c>
      <c r="E170" s="37" t="s">
        <v>824</v>
      </c>
    </row>
    <row r="171" spans="1:5" ht="255">
      <c r="A171" t="s">
        <v>53</v>
      </c>
      <c r="E171" s="35" t="s">
        <v>673</v>
      </c>
    </row>
    <row r="172" spans="1:16" ht="12.75">
      <c r="A172" s="25" t="s">
        <v>45</v>
      </c>
      <c s="29" t="s">
        <v>665</v>
      </c>
      <c s="29" t="s">
        <v>198</v>
      </c>
      <c s="25" t="s">
        <v>47</v>
      </c>
      <c s="30" t="s">
        <v>199</v>
      </c>
      <c s="31" t="s">
        <v>200</v>
      </c>
      <c s="32">
        <v>4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675</v>
      </c>
    </row>
    <row r="174" spans="1:5" ht="12.75">
      <c r="A174" s="36" t="s">
        <v>52</v>
      </c>
      <c r="E174" s="37" t="s">
        <v>202</v>
      </c>
    </row>
    <row r="175" spans="1:5" ht="255">
      <c r="A175" t="s">
        <v>53</v>
      </c>
      <c r="E175" s="35" t="s">
        <v>203</v>
      </c>
    </row>
    <row r="176" spans="1:18" ht="12.75" customHeight="1">
      <c r="A176" s="6" t="s">
        <v>43</v>
      </c>
      <c s="6"/>
      <c s="40" t="s">
        <v>40</v>
      </c>
      <c s="6"/>
      <c s="27" t="s">
        <v>229</v>
      </c>
      <c s="6"/>
      <c s="6"/>
      <c s="6"/>
      <c s="41">
        <f>0+Q176</f>
      </c>
      <c r="O176">
        <f>0+R176</f>
      </c>
      <c r="Q176">
        <f>0+I177+I181+I185+I189+I193+I197+I201+I205+I209</f>
      </c>
      <c>
        <f>0+O177+O181+O185+O189+O193+O197+O201+O205+O209</f>
      </c>
    </row>
    <row r="177" spans="1:16" ht="12.75">
      <c r="A177" s="25" t="s">
        <v>45</v>
      </c>
      <c s="29" t="s">
        <v>669</v>
      </c>
      <c s="29" t="s">
        <v>752</v>
      </c>
      <c s="25" t="s">
        <v>47</v>
      </c>
      <c s="30" t="s">
        <v>753</v>
      </c>
      <c s="31" t="s">
        <v>200</v>
      </c>
      <c s="32">
        <v>32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50</v>
      </c>
      <c r="E178" s="35" t="s">
        <v>754</v>
      </c>
    </row>
    <row r="179" spans="1:5" ht="12.75">
      <c r="A179" s="36" t="s">
        <v>52</v>
      </c>
      <c r="E179" s="37" t="s">
        <v>47</v>
      </c>
    </row>
    <row r="180" spans="1:5" ht="63.75">
      <c r="A180" t="s">
        <v>53</v>
      </c>
      <c r="E180" s="35" t="s">
        <v>755</v>
      </c>
    </row>
    <row r="181" spans="1:16" ht="12.75">
      <c r="A181" s="25" t="s">
        <v>45</v>
      </c>
      <c s="29" t="s">
        <v>674</v>
      </c>
      <c s="29" t="s">
        <v>756</v>
      </c>
      <c s="25" t="s">
        <v>47</v>
      </c>
      <c s="30" t="s">
        <v>757</v>
      </c>
      <c s="31" t="s">
        <v>200</v>
      </c>
      <c s="32">
        <v>50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758</v>
      </c>
    </row>
    <row r="183" spans="1:5" ht="12.75">
      <c r="A183" s="36" t="s">
        <v>52</v>
      </c>
      <c r="E183" s="37" t="s">
        <v>47</v>
      </c>
    </row>
    <row r="184" spans="1:5" ht="38.25">
      <c r="A184" t="s">
        <v>53</v>
      </c>
      <c r="E184" s="35" t="s">
        <v>692</v>
      </c>
    </row>
    <row r="185" spans="1:16" ht="12.75">
      <c r="A185" s="25" t="s">
        <v>45</v>
      </c>
      <c s="29" t="s">
        <v>676</v>
      </c>
      <c s="29" t="s">
        <v>759</v>
      </c>
      <c s="25" t="s">
        <v>47</v>
      </c>
      <c s="30" t="s">
        <v>760</v>
      </c>
      <c s="31" t="s">
        <v>200</v>
      </c>
      <c s="32">
        <v>22.8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761</v>
      </c>
    </row>
    <row r="187" spans="1:5" ht="12.75">
      <c r="A187" s="36" t="s">
        <v>52</v>
      </c>
      <c r="E187" s="37" t="s">
        <v>825</v>
      </c>
    </row>
    <row r="188" spans="1:5" ht="63.75">
      <c r="A188" t="s">
        <v>53</v>
      </c>
      <c r="E188" s="35" t="s">
        <v>755</v>
      </c>
    </row>
    <row r="189" spans="1:16" ht="25.5">
      <c r="A189" s="25" t="s">
        <v>45</v>
      </c>
      <c s="29" t="s">
        <v>680</v>
      </c>
      <c s="29" t="s">
        <v>685</v>
      </c>
      <c s="25" t="s">
        <v>47</v>
      </c>
      <c s="30" t="s">
        <v>686</v>
      </c>
      <c s="31" t="s">
        <v>200</v>
      </c>
      <c s="32">
        <v>60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687</v>
      </c>
    </row>
    <row r="191" spans="1:5" ht="12.75">
      <c r="A191" s="36" t="s">
        <v>52</v>
      </c>
      <c r="E191" s="37" t="s">
        <v>47</v>
      </c>
    </row>
    <row r="192" spans="1:5" ht="76.5">
      <c r="A192" t="s">
        <v>53</v>
      </c>
      <c r="E192" s="35" t="s">
        <v>688</v>
      </c>
    </row>
    <row r="193" spans="1:16" ht="12.75">
      <c r="A193" s="25" t="s">
        <v>45</v>
      </c>
      <c s="29" t="s">
        <v>684</v>
      </c>
      <c s="29" t="s">
        <v>690</v>
      </c>
      <c s="25" t="s">
        <v>47</v>
      </c>
      <c s="30" t="s">
        <v>691</v>
      </c>
      <c s="31" t="s">
        <v>200</v>
      </c>
      <c s="32">
        <v>60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50</v>
      </c>
      <c r="E194" s="35" t="s">
        <v>47</v>
      </c>
    </row>
    <row r="195" spans="1:5" ht="12.75">
      <c r="A195" s="36" t="s">
        <v>52</v>
      </c>
      <c r="E195" s="37" t="s">
        <v>47</v>
      </c>
    </row>
    <row r="196" spans="1:5" ht="38.25">
      <c r="A196" t="s">
        <v>53</v>
      </c>
      <c r="E196" s="35" t="s">
        <v>692</v>
      </c>
    </row>
    <row r="197" spans="1:16" ht="12.75">
      <c r="A197" s="25" t="s">
        <v>45</v>
      </c>
      <c s="29" t="s">
        <v>689</v>
      </c>
      <c s="29" t="s">
        <v>694</v>
      </c>
      <c s="25" t="s">
        <v>47</v>
      </c>
      <c s="30" t="s">
        <v>695</v>
      </c>
      <c s="31" t="s">
        <v>696</v>
      </c>
      <c s="32">
        <v>12600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697</v>
      </c>
    </row>
    <row r="199" spans="1:5" ht="12.75">
      <c r="A199" s="36" t="s">
        <v>52</v>
      </c>
      <c r="E199" s="37" t="s">
        <v>826</v>
      </c>
    </row>
    <row r="200" spans="1:5" ht="25.5">
      <c r="A200" t="s">
        <v>53</v>
      </c>
      <c r="E200" s="35" t="s">
        <v>699</v>
      </c>
    </row>
    <row r="201" spans="1:16" ht="12.75">
      <c r="A201" s="25" t="s">
        <v>45</v>
      </c>
      <c s="29" t="s">
        <v>693</v>
      </c>
      <c s="29" t="s">
        <v>762</v>
      </c>
      <c s="25" t="s">
        <v>47</v>
      </c>
      <c s="30" t="s">
        <v>763</v>
      </c>
      <c s="31" t="s">
        <v>164</v>
      </c>
      <c s="32">
        <v>1.42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764</v>
      </c>
    </row>
    <row r="203" spans="1:5" ht="12.75">
      <c r="A203" s="36" t="s">
        <v>52</v>
      </c>
      <c r="E203" s="37" t="s">
        <v>827</v>
      </c>
    </row>
    <row r="204" spans="1:5" ht="38.25">
      <c r="A204" t="s">
        <v>53</v>
      </c>
      <c r="E204" s="35" t="s">
        <v>766</v>
      </c>
    </row>
    <row r="205" spans="1:16" ht="12.75">
      <c r="A205" s="25" t="s">
        <v>45</v>
      </c>
      <c s="29" t="s">
        <v>767</v>
      </c>
      <c s="29" t="s">
        <v>773</v>
      </c>
      <c s="25" t="s">
        <v>47</v>
      </c>
      <c s="30" t="s">
        <v>774</v>
      </c>
      <c s="31" t="s">
        <v>132</v>
      </c>
      <c s="32">
        <v>45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775</v>
      </c>
    </row>
    <row r="207" spans="1:5" ht="12.75">
      <c r="A207" s="36" t="s">
        <v>52</v>
      </c>
      <c r="E207" s="37" t="s">
        <v>828</v>
      </c>
    </row>
    <row r="208" spans="1:5" ht="102">
      <c r="A208" t="s">
        <v>53</v>
      </c>
      <c r="E208" s="35" t="s">
        <v>777</v>
      </c>
    </row>
    <row r="209" spans="1:16" ht="12.75">
      <c r="A209" s="25" t="s">
        <v>45</v>
      </c>
      <c s="29" t="s">
        <v>772</v>
      </c>
      <c s="29" t="s">
        <v>779</v>
      </c>
      <c s="25" t="s">
        <v>47</v>
      </c>
      <c s="30" t="s">
        <v>780</v>
      </c>
      <c s="31" t="s">
        <v>132</v>
      </c>
      <c s="32">
        <v>100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781</v>
      </c>
    </row>
    <row r="211" spans="1:5" ht="12.75">
      <c r="A211" s="36" t="s">
        <v>52</v>
      </c>
      <c r="E211" s="37" t="s">
        <v>829</v>
      </c>
    </row>
    <row r="212" spans="1:5" ht="102">
      <c r="A212" t="s">
        <v>53</v>
      </c>
      <c r="E212" s="35" t="s">
        <v>777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0+O8+O17+O42+O107+O132+O157+O178+O195+O200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830</v>
      </c>
      <c s="38">
        <f>0+I8+I17+I42+I107+I132+I157+I178+I195+I200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830</v>
      </c>
      <c s="6"/>
      <c s="18" t="s">
        <v>831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477</v>
      </c>
      <c s="25" t="s">
        <v>47</v>
      </c>
      <c s="30" t="s">
        <v>119</v>
      </c>
      <c s="31" t="s">
        <v>132</v>
      </c>
      <c s="32">
        <v>69.61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89.25">
      <c r="A11" s="36" t="s">
        <v>52</v>
      </c>
      <c r="E11" s="37" t="s">
        <v>832</v>
      </c>
    </row>
    <row r="12" spans="1:5" ht="25.5">
      <c r="A12" t="s">
        <v>53</v>
      </c>
      <c r="E12" s="35" t="s">
        <v>123</v>
      </c>
    </row>
    <row r="13" spans="1:16" ht="12.75">
      <c r="A13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120</v>
      </c>
      <c s="32">
        <v>79.051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38.25">
      <c r="A15" s="36" t="s">
        <v>52</v>
      </c>
      <c r="E15" s="37" t="s">
        <v>833</v>
      </c>
    </row>
    <row r="16" spans="1:5" ht="25.5">
      <c r="A16" t="s">
        <v>53</v>
      </c>
      <c r="E16" s="35" t="s">
        <v>123</v>
      </c>
    </row>
    <row r="17" spans="1:18" ht="12.75" customHeight="1">
      <c r="A17" s="6" t="s">
        <v>43</v>
      </c>
      <c s="6"/>
      <c s="40" t="s">
        <v>29</v>
      </c>
      <c s="6"/>
      <c s="27" t="s">
        <v>129</v>
      </c>
      <c s="6"/>
      <c s="6"/>
      <c s="6"/>
      <c s="41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25" t="s">
        <v>45</v>
      </c>
      <c s="29" t="s">
        <v>22</v>
      </c>
      <c s="29" t="s">
        <v>486</v>
      </c>
      <c s="25" t="s">
        <v>47</v>
      </c>
      <c s="30" t="s">
        <v>487</v>
      </c>
      <c s="31" t="s">
        <v>488</v>
      </c>
      <c s="32">
        <v>336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834</v>
      </c>
    </row>
    <row r="20" spans="1:5" ht="12.75">
      <c r="A20" s="36" t="s">
        <v>52</v>
      </c>
      <c r="E20" s="37" t="s">
        <v>835</v>
      </c>
    </row>
    <row r="21" spans="1:5" ht="38.25">
      <c r="A21" t="s">
        <v>53</v>
      </c>
      <c r="E21" s="35" t="s">
        <v>491</v>
      </c>
    </row>
    <row r="22" spans="1:16" ht="12.75">
      <c r="A22" s="25" t="s">
        <v>45</v>
      </c>
      <c s="29" t="s">
        <v>33</v>
      </c>
      <c s="29" t="s">
        <v>492</v>
      </c>
      <c s="25" t="s">
        <v>59</v>
      </c>
      <c s="30" t="s">
        <v>493</v>
      </c>
      <c s="31" t="s">
        <v>132</v>
      </c>
      <c s="32">
        <v>11.74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790</v>
      </c>
    </row>
    <row r="24" spans="1:5" ht="12.75">
      <c r="A24" s="36" t="s">
        <v>52</v>
      </c>
      <c r="E24" s="37" t="s">
        <v>836</v>
      </c>
    </row>
    <row r="25" spans="1:5" ht="306">
      <c r="A25" t="s">
        <v>53</v>
      </c>
      <c r="E25" s="35" t="s">
        <v>496</v>
      </c>
    </row>
    <row r="26" spans="1:16" ht="12.75">
      <c r="A26" s="25" t="s">
        <v>45</v>
      </c>
      <c s="29" t="s">
        <v>35</v>
      </c>
      <c s="29" t="s">
        <v>492</v>
      </c>
      <c s="25" t="s">
        <v>62</v>
      </c>
      <c s="30" t="s">
        <v>493</v>
      </c>
      <c s="31" t="s">
        <v>132</v>
      </c>
      <c s="32">
        <v>27.6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497</v>
      </c>
    </row>
    <row r="28" spans="1:5" ht="12.75">
      <c r="A28" s="36" t="s">
        <v>52</v>
      </c>
      <c r="E28" s="37" t="s">
        <v>837</v>
      </c>
    </row>
    <row r="29" spans="1:5" ht="306">
      <c r="A29" t="s">
        <v>53</v>
      </c>
      <c r="E29" s="35" t="s">
        <v>496</v>
      </c>
    </row>
    <row r="30" spans="1:16" ht="12.75">
      <c r="A30" s="25" t="s">
        <v>45</v>
      </c>
      <c s="29" t="s">
        <v>37</v>
      </c>
      <c s="29" t="s">
        <v>499</v>
      </c>
      <c s="25" t="s">
        <v>47</v>
      </c>
      <c s="30" t="s">
        <v>500</v>
      </c>
      <c s="31" t="s">
        <v>132</v>
      </c>
      <c s="32">
        <v>28.08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501</v>
      </c>
    </row>
    <row r="32" spans="1:5" ht="12.75">
      <c r="A32" s="36" t="s">
        <v>52</v>
      </c>
      <c r="E32" s="37" t="s">
        <v>838</v>
      </c>
    </row>
    <row r="33" spans="1:5" ht="318.75">
      <c r="A33" t="s">
        <v>53</v>
      </c>
      <c r="E33" s="35" t="s">
        <v>503</v>
      </c>
    </row>
    <row r="34" spans="1:16" ht="12.75">
      <c r="A34" s="25" t="s">
        <v>45</v>
      </c>
      <c s="29" t="s">
        <v>70</v>
      </c>
      <c s="29" t="s">
        <v>504</v>
      </c>
      <c s="25" t="s">
        <v>47</v>
      </c>
      <c s="30" t="s">
        <v>505</v>
      </c>
      <c s="31" t="s">
        <v>132</v>
      </c>
      <c s="32">
        <v>20.02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506</v>
      </c>
    </row>
    <row r="36" spans="1:5" ht="12.75">
      <c r="A36" s="36" t="s">
        <v>52</v>
      </c>
      <c r="E36" s="37" t="s">
        <v>839</v>
      </c>
    </row>
    <row r="37" spans="1:5" ht="293.25">
      <c r="A37" t="s">
        <v>53</v>
      </c>
      <c r="E37" s="35" t="s">
        <v>508</v>
      </c>
    </row>
    <row r="38" spans="1:16" ht="12.75">
      <c r="A38" s="25" t="s">
        <v>45</v>
      </c>
      <c s="29" t="s">
        <v>75</v>
      </c>
      <c s="29" t="s">
        <v>509</v>
      </c>
      <c s="25" t="s">
        <v>47</v>
      </c>
      <c s="30" t="s">
        <v>510</v>
      </c>
      <c s="31" t="s">
        <v>132</v>
      </c>
      <c s="32">
        <v>27.6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511</v>
      </c>
    </row>
    <row r="40" spans="1:5" ht="12.75">
      <c r="A40" s="36" t="s">
        <v>52</v>
      </c>
      <c r="E40" s="37" t="s">
        <v>840</v>
      </c>
    </row>
    <row r="41" spans="1:5" ht="267.75">
      <c r="A41" t="s">
        <v>53</v>
      </c>
      <c r="E41" s="35" t="s">
        <v>513</v>
      </c>
    </row>
    <row r="42" spans="1:18" ht="12.75" customHeight="1">
      <c r="A42" s="6" t="s">
        <v>43</v>
      </c>
      <c s="6"/>
      <c s="40" t="s">
        <v>23</v>
      </c>
      <c s="6"/>
      <c s="27" t="s">
        <v>514</v>
      </c>
      <c s="6"/>
      <c s="6"/>
      <c s="6"/>
      <c s="41">
        <f>0+Q42</f>
      </c>
      <c r="O42">
        <f>0+R42</f>
      </c>
      <c r="Q42">
        <f>0+I43+I47+I51+I55+I59+I63+I67+I71+I75+I79+I83+I87+I91+I95+I99+I103</f>
      </c>
      <c>
        <f>0+O43+O47+O51+O55+O59+O63+O67+O71+O75+O79+O83+O87+O91+O95+O99+O103</f>
      </c>
    </row>
    <row r="43" spans="1:16" ht="12.75">
      <c r="A43" s="25" t="s">
        <v>45</v>
      </c>
      <c s="29" t="s">
        <v>40</v>
      </c>
      <c s="29" t="s">
        <v>515</v>
      </c>
      <c s="25" t="s">
        <v>47</v>
      </c>
      <c s="30" t="s">
        <v>516</v>
      </c>
      <c s="31" t="s">
        <v>200</v>
      </c>
      <c s="32">
        <v>6.2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841</v>
      </c>
    </row>
    <row r="45" spans="1:5" ht="12.75">
      <c r="A45" s="36" t="s">
        <v>52</v>
      </c>
      <c r="E45" s="37" t="s">
        <v>842</v>
      </c>
    </row>
    <row r="46" spans="1:5" ht="165.75">
      <c r="A46" t="s">
        <v>53</v>
      </c>
      <c r="E46" s="35" t="s">
        <v>519</v>
      </c>
    </row>
    <row r="47" spans="1:16" ht="12.75">
      <c r="A47" s="25" t="s">
        <v>45</v>
      </c>
      <c s="29" t="s">
        <v>42</v>
      </c>
      <c s="29" t="s">
        <v>520</v>
      </c>
      <c s="25" t="s">
        <v>47</v>
      </c>
      <c s="30" t="s">
        <v>521</v>
      </c>
      <c s="31" t="s">
        <v>132</v>
      </c>
      <c s="32">
        <v>0.884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522</v>
      </c>
    </row>
    <row r="49" spans="1:5" ht="12.75">
      <c r="A49" s="36" t="s">
        <v>52</v>
      </c>
      <c r="E49" s="37" t="s">
        <v>843</v>
      </c>
    </row>
    <row r="50" spans="1:5" ht="409.5">
      <c r="A50" t="s">
        <v>53</v>
      </c>
      <c r="E50" s="35" t="s">
        <v>524</v>
      </c>
    </row>
    <row r="51" spans="1:16" ht="12.75">
      <c r="A51" s="25" t="s">
        <v>45</v>
      </c>
      <c s="29" t="s">
        <v>81</v>
      </c>
      <c s="29" t="s">
        <v>525</v>
      </c>
      <c s="25" t="s">
        <v>47</v>
      </c>
      <c s="30" t="s">
        <v>526</v>
      </c>
      <c s="31" t="s">
        <v>120</v>
      </c>
      <c s="32">
        <v>1.36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527</v>
      </c>
    </row>
    <row r="53" spans="1:5" ht="51">
      <c r="A53" s="36" t="s">
        <v>52</v>
      </c>
      <c r="E53" s="37" t="s">
        <v>844</v>
      </c>
    </row>
    <row r="54" spans="1:5" ht="38.25">
      <c r="A54" t="s">
        <v>53</v>
      </c>
      <c r="E54" s="35" t="s">
        <v>529</v>
      </c>
    </row>
    <row r="55" spans="1:16" ht="12.75">
      <c r="A55" s="25" t="s">
        <v>45</v>
      </c>
      <c s="29" t="s">
        <v>84</v>
      </c>
      <c s="29" t="s">
        <v>530</v>
      </c>
      <c s="25" t="s">
        <v>47</v>
      </c>
      <c s="30" t="s">
        <v>531</v>
      </c>
      <c s="31" t="s">
        <v>164</v>
      </c>
      <c s="32">
        <v>23.4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532</v>
      </c>
    </row>
    <row r="57" spans="1:5" ht="12.75">
      <c r="A57" s="36" t="s">
        <v>52</v>
      </c>
      <c r="E57" s="37" t="s">
        <v>845</v>
      </c>
    </row>
    <row r="58" spans="1:5" ht="25.5">
      <c r="A58" t="s">
        <v>53</v>
      </c>
      <c r="E58" s="35" t="s">
        <v>534</v>
      </c>
    </row>
    <row r="59" spans="1:16" ht="12.75">
      <c r="A59" s="25" t="s">
        <v>45</v>
      </c>
      <c s="29" t="s">
        <v>87</v>
      </c>
      <c s="29" t="s">
        <v>535</v>
      </c>
      <c s="25" t="s">
        <v>47</v>
      </c>
      <c s="30" t="s">
        <v>536</v>
      </c>
      <c s="31" t="s">
        <v>200</v>
      </c>
      <c s="32">
        <v>32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537</v>
      </c>
    </row>
    <row r="61" spans="1:5" ht="12.75">
      <c r="A61" s="36" t="s">
        <v>52</v>
      </c>
      <c r="E61" s="37" t="s">
        <v>846</v>
      </c>
    </row>
    <row r="62" spans="1:5" ht="51">
      <c r="A62" t="s">
        <v>53</v>
      </c>
      <c r="E62" s="35" t="s">
        <v>539</v>
      </c>
    </row>
    <row r="63" spans="1:16" ht="12.75">
      <c r="A63" s="25" t="s">
        <v>45</v>
      </c>
      <c s="29" t="s">
        <v>91</v>
      </c>
      <c s="29" t="s">
        <v>540</v>
      </c>
      <c s="25" t="s">
        <v>47</v>
      </c>
      <c s="30" t="s">
        <v>541</v>
      </c>
      <c s="31" t="s">
        <v>73</v>
      </c>
      <c s="32">
        <v>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542</v>
      </c>
    </row>
    <row r="65" spans="1:5" ht="12.75">
      <c r="A65" s="36" t="s">
        <v>52</v>
      </c>
      <c r="E65" s="37" t="s">
        <v>47</v>
      </c>
    </row>
    <row r="66" spans="1:5" ht="12.75">
      <c r="A66" t="s">
        <v>53</v>
      </c>
      <c r="E66" s="35" t="s">
        <v>543</v>
      </c>
    </row>
    <row r="67" spans="1:16" ht="12.75">
      <c r="A67" s="25" t="s">
        <v>45</v>
      </c>
      <c s="29" t="s">
        <v>96</v>
      </c>
      <c s="29" t="s">
        <v>544</v>
      </c>
      <c s="25" t="s">
        <v>47</v>
      </c>
      <c s="30" t="s">
        <v>545</v>
      </c>
      <c s="31" t="s">
        <v>200</v>
      </c>
      <c s="32">
        <v>18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546</v>
      </c>
    </row>
    <row r="69" spans="1:5" ht="12.75">
      <c r="A69" s="36" t="s">
        <v>52</v>
      </c>
      <c r="E69" s="37" t="s">
        <v>847</v>
      </c>
    </row>
    <row r="70" spans="1:5" ht="63.75">
      <c r="A70" t="s">
        <v>53</v>
      </c>
      <c r="E70" s="35" t="s">
        <v>548</v>
      </c>
    </row>
    <row r="71" spans="1:16" ht="25.5">
      <c r="A71" s="25" t="s">
        <v>45</v>
      </c>
      <c s="29" t="s">
        <v>100</v>
      </c>
      <c s="29" t="s">
        <v>549</v>
      </c>
      <c s="25" t="s">
        <v>47</v>
      </c>
      <c s="30" t="s">
        <v>550</v>
      </c>
      <c s="31" t="s">
        <v>200</v>
      </c>
      <c s="32">
        <v>16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551</v>
      </c>
    </row>
    <row r="73" spans="1:5" ht="12.75">
      <c r="A73" s="36" t="s">
        <v>52</v>
      </c>
      <c r="E73" s="37" t="s">
        <v>848</v>
      </c>
    </row>
    <row r="74" spans="1:5" ht="63.75">
      <c r="A74" t="s">
        <v>53</v>
      </c>
      <c r="E74" s="35" t="s">
        <v>548</v>
      </c>
    </row>
    <row r="75" spans="1:16" ht="25.5">
      <c r="A75" s="25" t="s">
        <v>45</v>
      </c>
      <c s="29" t="s">
        <v>105</v>
      </c>
      <c s="29" t="s">
        <v>553</v>
      </c>
      <c s="25" t="s">
        <v>47</v>
      </c>
      <c s="30" t="s">
        <v>554</v>
      </c>
      <c s="31" t="s">
        <v>200</v>
      </c>
      <c s="32">
        <v>20.8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555</v>
      </c>
    </row>
    <row r="77" spans="1:5" ht="12.75">
      <c r="A77" s="36" t="s">
        <v>52</v>
      </c>
      <c r="E77" s="37" t="s">
        <v>849</v>
      </c>
    </row>
    <row r="78" spans="1:5" ht="63.75">
      <c r="A78" t="s">
        <v>53</v>
      </c>
      <c r="E78" s="35" t="s">
        <v>548</v>
      </c>
    </row>
    <row r="79" spans="1:16" ht="25.5">
      <c r="A79" s="25" t="s">
        <v>45</v>
      </c>
      <c s="29" t="s">
        <v>107</v>
      </c>
      <c s="29" t="s">
        <v>557</v>
      </c>
      <c s="25" t="s">
        <v>47</v>
      </c>
      <c s="30" t="s">
        <v>558</v>
      </c>
      <c s="31" t="s">
        <v>200</v>
      </c>
      <c s="32">
        <v>16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559</v>
      </c>
    </row>
    <row r="81" spans="1:5" ht="12.75">
      <c r="A81" s="36" t="s">
        <v>52</v>
      </c>
      <c r="E81" s="37" t="s">
        <v>848</v>
      </c>
    </row>
    <row r="82" spans="1:5" ht="63.75">
      <c r="A82" t="s">
        <v>53</v>
      </c>
      <c r="E82" s="35" t="s">
        <v>548</v>
      </c>
    </row>
    <row r="83" spans="1:16" ht="25.5">
      <c r="A83" s="25" t="s">
        <v>45</v>
      </c>
      <c s="29" t="s">
        <v>112</v>
      </c>
      <c s="29" t="s">
        <v>561</v>
      </c>
      <c s="25" t="s">
        <v>47</v>
      </c>
      <c s="30" t="s">
        <v>562</v>
      </c>
      <c s="31" t="s">
        <v>200</v>
      </c>
      <c s="32">
        <v>5.2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563</v>
      </c>
    </row>
    <row r="85" spans="1:5" ht="12.75">
      <c r="A85" s="36" t="s">
        <v>52</v>
      </c>
      <c r="E85" s="37" t="s">
        <v>850</v>
      </c>
    </row>
    <row r="86" spans="1:5" ht="63.75">
      <c r="A86" t="s">
        <v>53</v>
      </c>
      <c r="E86" s="35" t="s">
        <v>548</v>
      </c>
    </row>
    <row r="87" spans="1:16" ht="12.75">
      <c r="A87" s="25" t="s">
        <v>45</v>
      </c>
      <c s="29" t="s">
        <v>213</v>
      </c>
      <c s="29" t="s">
        <v>565</v>
      </c>
      <c s="25" t="s">
        <v>47</v>
      </c>
      <c s="30" t="s">
        <v>566</v>
      </c>
      <c s="31" t="s">
        <v>132</v>
      </c>
      <c s="32">
        <v>10.92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50</v>
      </c>
      <c r="E88" s="35" t="s">
        <v>567</v>
      </c>
    </row>
    <row r="89" spans="1:5" ht="12.75">
      <c r="A89" s="36" t="s">
        <v>52</v>
      </c>
      <c r="E89" s="37" t="s">
        <v>851</v>
      </c>
    </row>
    <row r="90" spans="1:5" ht="369.75">
      <c r="A90" t="s">
        <v>53</v>
      </c>
      <c r="E90" s="35" t="s">
        <v>569</v>
      </c>
    </row>
    <row r="91" spans="1:16" ht="12.75">
      <c r="A91" s="25" t="s">
        <v>45</v>
      </c>
      <c s="29" t="s">
        <v>219</v>
      </c>
      <c s="29" t="s">
        <v>570</v>
      </c>
      <c s="25" t="s">
        <v>47</v>
      </c>
      <c s="30" t="s">
        <v>571</v>
      </c>
      <c s="31" t="s">
        <v>120</v>
      </c>
      <c s="32">
        <v>1.747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572</v>
      </c>
    </row>
    <row r="93" spans="1:5" ht="12.75">
      <c r="A93" s="36" t="s">
        <v>52</v>
      </c>
      <c r="E93" s="37" t="s">
        <v>852</v>
      </c>
    </row>
    <row r="94" spans="1:5" ht="267.75">
      <c r="A94" t="s">
        <v>53</v>
      </c>
      <c r="E94" s="35" t="s">
        <v>574</v>
      </c>
    </row>
    <row r="95" spans="1:16" ht="12.75">
      <c r="A95" s="25" t="s">
        <v>45</v>
      </c>
      <c s="29" t="s">
        <v>224</v>
      </c>
      <c s="29" t="s">
        <v>575</v>
      </c>
      <c s="25" t="s">
        <v>47</v>
      </c>
      <c s="30" t="s">
        <v>576</v>
      </c>
      <c s="31" t="s">
        <v>73</v>
      </c>
      <c s="32">
        <v>3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577</v>
      </c>
    </row>
    <row r="97" spans="1:5" ht="12.75">
      <c r="A97" s="36" t="s">
        <v>52</v>
      </c>
      <c r="E97" s="37" t="s">
        <v>47</v>
      </c>
    </row>
    <row r="98" spans="1:5" ht="38.25">
      <c r="A98" t="s">
        <v>53</v>
      </c>
      <c r="E98" s="35" t="s">
        <v>578</v>
      </c>
    </row>
    <row r="99" spans="1:16" ht="12.75">
      <c r="A99" s="25" t="s">
        <v>45</v>
      </c>
      <c s="29" t="s">
        <v>230</v>
      </c>
      <c s="29" t="s">
        <v>579</v>
      </c>
      <c s="25" t="s">
        <v>47</v>
      </c>
      <c s="30" t="s">
        <v>580</v>
      </c>
      <c s="31" t="s">
        <v>164</v>
      </c>
      <c s="32">
        <v>26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581</v>
      </c>
    </row>
    <row r="101" spans="1:5" ht="12.75">
      <c r="A101" s="36" t="s">
        <v>52</v>
      </c>
      <c r="E101" s="37" t="s">
        <v>853</v>
      </c>
    </row>
    <row r="102" spans="1:5" ht="102">
      <c r="A102" t="s">
        <v>53</v>
      </c>
      <c r="E102" s="35" t="s">
        <v>583</v>
      </c>
    </row>
    <row r="103" spans="1:16" ht="12.75">
      <c r="A103" s="25" t="s">
        <v>45</v>
      </c>
      <c s="29" t="s">
        <v>236</v>
      </c>
      <c s="29" t="s">
        <v>584</v>
      </c>
      <c s="25" t="s">
        <v>47</v>
      </c>
      <c s="30" t="s">
        <v>585</v>
      </c>
      <c s="31" t="s">
        <v>164</v>
      </c>
      <c s="32">
        <v>13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586</v>
      </c>
    </row>
    <row r="105" spans="1:5" ht="12.75">
      <c r="A105" s="36" t="s">
        <v>52</v>
      </c>
      <c r="E105" s="37" t="s">
        <v>854</v>
      </c>
    </row>
    <row r="106" spans="1:5" ht="102">
      <c r="A106" t="s">
        <v>53</v>
      </c>
      <c r="E106" s="35" t="s">
        <v>588</v>
      </c>
    </row>
    <row r="107" spans="1:18" ht="12.75" customHeight="1">
      <c r="A107" s="6" t="s">
        <v>43</v>
      </c>
      <c s="6"/>
      <c s="40" t="s">
        <v>22</v>
      </c>
      <c s="6"/>
      <c s="27" t="s">
        <v>589</v>
      </c>
      <c s="6"/>
      <c s="6"/>
      <c s="6"/>
      <c s="41">
        <f>0+Q107</f>
      </c>
      <c r="O107">
        <f>0+R107</f>
      </c>
      <c r="Q107">
        <f>0+I108+I112+I116+I120+I124+I128</f>
      </c>
      <c>
        <f>0+O108+O112+O116+O120+O124+O128</f>
      </c>
    </row>
    <row r="108" spans="1:16" ht="12.75">
      <c r="A108" s="25" t="s">
        <v>45</v>
      </c>
      <c s="29" t="s">
        <v>242</v>
      </c>
      <c s="29" t="s">
        <v>590</v>
      </c>
      <c s="25" t="s">
        <v>47</v>
      </c>
      <c s="30" t="s">
        <v>591</v>
      </c>
      <c s="31" t="s">
        <v>132</v>
      </c>
      <c s="32">
        <v>0.36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25.5">
      <c r="A109" s="34" t="s">
        <v>50</v>
      </c>
      <c r="E109" s="35" t="s">
        <v>855</v>
      </c>
    </row>
    <row r="110" spans="1:5" ht="12.75">
      <c r="A110" s="36" t="s">
        <v>52</v>
      </c>
      <c r="E110" s="37" t="s">
        <v>856</v>
      </c>
    </row>
    <row r="111" spans="1:5" ht="382.5">
      <c r="A111" t="s">
        <v>53</v>
      </c>
      <c r="E111" s="35" t="s">
        <v>594</v>
      </c>
    </row>
    <row r="112" spans="1:16" ht="12.75">
      <c r="A112" s="25" t="s">
        <v>45</v>
      </c>
      <c s="29" t="s">
        <v>248</v>
      </c>
      <c s="29" t="s">
        <v>595</v>
      </c>
      <c s="25" t="s">
        <v>47</v>
      </c>
      <c s="30" t="s">
        <v>596</v>
      </c>
      <c s="31" t="s">
        <v>120</v>
      </c>
      <c s="32">
        <v>0.054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857</v>
      </c>
    </row>
    <row r="114" spans="1:5" ht="12.75">
      <c r="A114" s="36" t="s">
        <v>52</v>
      </c>
      <c r="E114" s="37" t="s">
        <v>858</v>
      </c>
    </row>
    <row r="115" spans="1:5" ht="242.25">
      <c r="A115" t="s">
        <v>53</v>
      </c>
      <c r="E115" s="35" t="s">
        <v>599</v>
      </c>
    </row>
    <row r="116" spans="1:16" ht="12.75">
      <c r="A116" s="25" t="s">
        <v>45</v>
      </c>
      <c s="29" t="s">
        <v>254</v>
      </c>
      <c s="29" t="s">
        <v>725</v>
      </c>
      <c s="25" t="s">
        <v>47</v>
      </c>
      <c s="30" t="s">
        <v>726</v>
      </c>
      <c s="31" t="s">
        <v>132</v>
      </c>
      <c s="32">
        <v>2.145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727</v>
      </c>
    </row>
    <row r="118" spans="1:5" ht="12.75">
      <c r="A118" s="36" t="s">
        <v>52</v>
      </c>
      <c r="E118" s="37" t="s">
        <v>859</v>
      </c>
    </row>
    <row r="119" spans="1:5" ht="38.25">
      <c r="A119" t="s">
        <v>53</v>
      </c>
      <c r="E119" s="35" t="s">
        <v>729</v>
      </c>
    </row>
    <row r="120" spans="1:16" ht="12.75">
      <c r="A120" s="25" t="s">
        <v>45</v>
      </c>
      <c s="29" t="s">
        <v>260</v>
      </c>
      <c s="29" t="s">
        <v>730</v>
      </c>
      <c s="25" t="s">
        <v>47</v>
      </c>
      <c s="30" t="s">
        <v>731</v>
      </c>
      <c s="31" t="s">
        <v>132</v>
      </c>
      <c s="32">
        <v>0.91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732</v>
      </c>
    </row>
    <row r="122" spans="1:5" ht="12.75">
      <c r="A122" s="36" t="s">
        <v>52</v>
      </c>
      <c r="E122" s="37" t="s">
        <v>860</v>
      </c>
    </row>
    <row r="123" spans="1:5" ht="369.75">
      <c r="A123" t="s">
        <v>53</v>
      </c>
      <c r="E123" s="35" t="s">
        <v>604</v>
      </c>
    </row>
    <row r="124" spans="1:16" ht="12.75">
      <c r="A124" s="25" t="s">
        <v>45</v>
      </c>
      <c s="29" t="s">
        <v>605</v>
      </c>
      <c s="29" t="s">
        <v>861</v>
      </c>
      <c s="25" t="s">
        <v>47</v>
      </c>
      <c s="30" t="s">
        <v>862</v>
      </c>
      <c s="31" t="s">
        <v>132</v>
      </c>
      <c s="32">
        <v>9.984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25.5">
      <c r="A125" s="34" t="s">
        <v>50</v>
      </c>
      <c r="E125" s="35" t="s">
        <v>863</v>
      </c>
    </row>
    <row r="126" spans="1:5" ht="12.75">
      <c r="A126" s="36" t="s">
        <v>52</v>
      </c>
      <c r="E126" s="37" t="s">
        <v>864</v>
      </c>
    </row>
    <row r="127" spans="1:5" ht="369.75">
      <c r="A127" t="s">
        <v>53</v>
      </c>
      <c r="E127" s="35" t="s">
        <v>604</v>
      </c>
    </row>
    <row r="128" spans="1:16" ht="12.75">
      <c r="A128" s="25" t="s">
        <v>45</v>
      </c>
      <c s="29" t="s">
        <v>610</v>
      </c>
      <c s="29" t="s">
        <v>865</v>
      </c>
      <c s="25" t="s">
        <v>47</v>
      </c>
      <c s="30" t="s">
        <v>866</v>
      </c>
      <c s="31" t="s">
        <v>120</v>
      </c>
      <c s="32">
        <v>1.597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47</v>
      </c>
    </row>
    <row r="130" spans="1:5" ht="12.75">
      <c r="A130" s="36" t="s">
        <v>52</v>
      </c>
      <c r="E130" s="37" t="s">
        <v>867</v>
      </c>
    </row>
    <row r="131" spans="1:5" ht="267.75">
      <c r="A131" t="s">
        <v>53</v>
      </c>
      <c r="E131" s="35" t="s">
        <v>574</v>
      </c>
    </row>
    <row r="132" spans="1:18" ht="12.75" customHeight="1">
      <c r="A132" s="6" t="s">
        <v>43</v>
      </c>
      <c s="6"/>
      <c s="40" t="s">
        <v>33</v>
      </c>
      <c s="6"/>
      <c s="27" t="s">
        <v>609</v>
      </c>
      <c s="6"/>
      <c s="6"/>
      <c s="6"/>
      <c s="41">
        <f>0+Q132</f>
      </c>
      <c r="O132">
        <f>0+R132</f>
      </c>
      <c r="Q132">
        <f>0+I133+I137+I141+I145+I149+I153</f>
      </c>
      <c>
        <f>0+O133+O137+O141+O145+O149+O153</f>
      </c>
    </row>
    <row r="133" spans="1:16" ht="12.75">
      <c r="A133" s="25" t="s">
        <v>45</v>
      </c>
      <c s="29" t="s">
        <v>615</v>
      </c>
      <c s="29" t="s">
        <v>868</v>
      </c>
      <c s="25" t="s">
        <v>47</v>
      </c>
      <c s="30" t="s">
        <v>869</v>
      </c>
      <c s="31" t="s">
        <v>132</v>
      </c>
      <c s="32">
        <v>0.6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25.5">
      <c r="A134" s="34" t="s">
        <v>50</v>
      </c>
      <c r="E134" s="35" t="s">
        <v>870</v>
      </c>
    </row>
    <row r="135" spans="1:5" ht="12.75">
      <c r="A135" s="36" t="s">
        <v>52</v>
      </c>
      <c r="E135" s="37" t="s">
        <v>871</v>
      </c>
    </row>
    <row r="136" spans="1:5" ht="369.75">
      <c r="A136" t="s">
        <v>53</v>
      </c>
      <c r="E136" s="35" t="s">
        <v>604</v>
      </c>
    </row>
    <row r="137" spans="1:16" ht="12.75">
      <c r="A137" s="25" t="s">
        <v>45</v>
      </c>
      <c s="29" t="s">
        <v>620</v>
      </c>
      <c s="29" t="s">
        <v>872</v>
      </c>
      <c s="25" t="s">
        <v>47</v>
      </c>
      <c s="30" t="s">
        <v>873</v>
      </c>
      <c s="31" t="s">
        <v>120</v>
      </c>
      <c s="32">
        <v>0.108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874</v>
      </c>
    </row>
    <row r="139" spans="1:5" ht="12.75">
      <c r="A139" s="36" t="s">
        <v>52</v>
      </c>
      <c r="E139" s="37" t="s">
        <v>875</v>
      </c>
    </row>
    <row r="140" spans="1:5" ht="267.75">
      <c r="A140" t="s">
        <v>53</v>
      </c>
      <c r="E140" s="35" t="s">
        <v>876</v>
      </c>
    </row>
    <row r="141" spans="1:16" ht="12.75">
      <c r="A141" s="25" t="s">
        <v>45</v>
      </c>
      <c s="29" t="s">
        <v>626</v>
      </c>
      <c s="29" t="s">
        <v>611</v>
      </c>
      <c s="25" t="s">
        <v>47</v>
      </c>
      <c s="30" t="s">
        <v>612</v>
      </c>
      <c s="31" t="s">
        <v>132</v>
      </c>
      <c s="32">
        <v>2.652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613</v>
      </c>
    </row>
    <row r="143" spans="1:5" ht="12.75">
      <c r="A143" s="36" t="s">
        <v>52</v>
      </c>
      <c r="E143" s="37" t="s">
        <v>877</v>
      </c>
    </row>
    <row r="144" spans="1:5" ht="369.75">
      <c r="A144" t="s">
        <v>53</v>
      </c>
      <c r="E144" s="35" t="s">
        <v>604</v>
      </c>
    </row>
    <row r="145" spans="1:16" ht="12.75">
      <c r="A145" s="25" t="s">
        <v>45</v>
      </c>
      <c s="29" t="s">
        <v>632</v>
      </c>
      <c s="29" t="s">
        <v>616</v>
      </c>
      <c s="25" t="s">
        <v>47</v>
      </c>
      <c s="30" t="s">
        <v>617</v>
      </c>
      <c s="31" t="s">
        <v>132</v>
      </c>
      <c s="32">
        <v>2.652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618</v>
      </c>
    </row>
    <row r="147" spans="1:5" ht="12.75">
      <c r="A147" s="36" t="s">
        <v>52</v>
      </c>
      <c r="E147" s="37" t="s">
        <v>878</v>
      </c>
    </row>
    <row r="148" spans="1:5" ht="369.75">
      <c r="A148" t="s">
        <v>53</v>
      </c>
      <c r="E148" s="35" t="s">
        <v>604</v>
      </c>
    </row>
    <row r="149" spans="1:16" ht="12.75">
      <c r="A149" s="25" t="s">
        <v>45</v>
      </c>
      <c s="29" t="s">
        <v>638</v>
      </c>
      <c s="29" t="s">
        <v>621</v>
      </c>
      <c s="25" t="s">
        <v>47</v>
      </c>
      <c s="30" t="s">
        <v>622</v>
      </c>
      <c s="31" t="s">
        <v>132</v>
      </c>
      <c s="32">
        <v>14.196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623</v>
      </c>
    </row>
    <row r="151" spans="1:5" ht="12.75">
      <c r="A151" s="36" t="s">
        <v>52</v>
      </c>
      <c r="E151" s="37" t="s">
        <v>879</v>
      </c>
    </row>
    <row r="152" spans="1:5" ht="38.25">
      <c r="A152" t="s">
        <v>53</v>
      </c>
      <c r="E152" s="35" t="s">
        <v>625</v>
      </c>
    </row>
    <row r="153" spans="1:16" ht="12.75">
      <c r="A153" s="25" t="s">
        <v>45</v>
      </c>
      <c s="29" t="s">
        <v>644</v>
      </c>
      <c s="29" t="s">
        <v>627</v>
      </c>
      <c s="25" t="s">
        <v>47</v>
      </c>
      <c s="30" t="s">
        <v>628</v>
      </c>
      <c s="31" t="s">
        <v>132</v>
      </c>
      <c s="32">
        <v>23.4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818</v>
      </c>
    </row>
    <row r="155" spans="1:5" ht="12.75">
      <c r="A155" s="36" t="s">
        <v>52</v>
      </c>
      <c r="E155" s="37" t="s">
        <v>880</v>
      </c>
    </row>
    <row r="156" spans="1:5" ht="51">
      <c r="A156" t="s">
        <v>53</v>
      </c>
      <c r="E156" s="35" t="s">
        <v>631</v>
      </c>
    </row>
    <row r="157" spans="1:18" ht="12.75" customHeight="1">
      <c r="A157" s="6" t="s">
        <v>43</v>
      </c>
      <c s="6"/>
      <c s="40" t="s">
        <v>35</v>
      </c>
      <c s="6"/>
      <c s="27" t="s">
        <v>168</v>
      </c>
      <c s="6"/>
      <c s="6"/>
      <c s="6"/>
      <c s="41">
        <f>0+Q157</f>
      </c>
      <c r="O157">
        <f>0+R157</f>
      </c>
      <c r="Q157">
        <f>0+I158+I162+I166+I170+I174</f>
      </c>
      <c>
        <f>0+O158+O162+O166+O170+O174</f>
      </c>
    </row>
    <row r="158" spans="1:16" ht="12.75">
      <c r="A158" s="25" t="s">
        <v>45</v>
      </c>
      <c s="29" t="s">
        <v>649</v>
      </c>
      <c s="29" t="s">
        <v>639</v>
      </c>
      <c s="25" t="s">
        <v>47</v>
      </c>
      <c s="30" t="s">
        <v>640</v>
      </c>
      <c s="31" t="s">
        <v>164</v>
      </c>
      <c s="32">
        <v>13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641</v>
      </c>
    </row>
    <row r="160" spans="1:5" ht="12.75">
      <c r="A160" s="36" t="s">
        <v>52</v>
      </c>
      <c r="E160" s="37" t="s">
        <v>854</v>
      </c>
    </row>
    <row r="161" spans="1:5" ht="51">
      <c r="A161" t="s">
        <v>53</v>
      </c>
      <c r="E161" s="35" t="s">
        <v>643</v>
      </c>
    </row>
    <row r="162" spans="1:16" ht="12.75">
      <c r="A162" s="25" t="s">
        <v>45</v>
      </c>
      <c s="29" t="s">
        <v>653</v>
      </c>
      <c s="29" t="s">
        <v>188</v>
      </c>
      <c s="25" t="s">
        <v>47</v>
      </c>
      <c s="30" t="s">
        <v>189</v>
      </c>
      <c s="31" t="s">
        <v>164</v>
      </c>
      <c s="32">
        <v>9.5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881</v>
      </c>
    </row>
    <row r="164" spans="1:5" ht="12.75">
      <c r="A164" s="36" t="s">
        <v>52</v>
      </c>
      <c r="E164" s="37" t="s">
        <v>47</v>
      </c>
    </row>
    <row r="165" spans="1:5" ht="140.25">
      <c r="A165" t="s">
        <v>53</v>
      </c>
      <c r="E165" s="35" t="s">
        <v>882</v>
      </c>
    </row>
    <row r="166" spans="1:16" ht="12.75">
      <c r="A166" s="25" t="s">
        <v>45</v>
      </c>
      <c s="29" t="s">
        <v>659</v>
      </c>
      <c s="29" t="s">
        <v>883</v>
      </c>
      <c s="25" t="s">
        <v>47</v>
      </c>
      <c s="30" t="s">
        <v>884</v>
      </c>
      <c s="31" t="s">
        <v>164</v>
      </c>
      <c s="32">
        <v>8.8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885</v>
      </c>
    </row>
    <row r="168" spans="1:5" ht="12.75">
      <c r="A168" s="36" t="s">
        <v>52</v>
      </c>
      <c r="E168" s="37" t="s">
        <v>47</v>
      </c>
    </row>
    <row r="169" spans="1:5" ht="140.25">
      <c r="A169" t="s">
        <v>53</v>
      </c>
      <c r="E169" s="35" t="s">
        <v>882</v>
      </c>
    </row>
    <row r="170" spans="1:16" ht="12.75">
      <c r="A170" s="25" t="s">
        <v>45</v>
      </c>
      <c s="29" t="s">
        <v>665</v>
      </c>
      <c s="29" t="s">
        <v>645</v>
      </c>
      <c s="25" t="s">
        <v>47</v>
      </c>
      <c s="30" t="s">
        <v>646</v>
      </c>
      <c s="31" t="s">
        <v>200</v>
      </c>
      <c s="32">
        <v>5.45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647</v>
      </c>
    </row>
    <row r="172" spans="1:5" ht="12.75">
      <c r="A172" s="36" t="s">
        <v>52</v>
      </c>
      <c r="E172" s="37" t="s">
        <v>886</v>
      </c>
    </row>
    <row r="173" spans="1:5" ht="38.25">
      <c r="A173" t="s">
        <v>53</v>
      </c>
      <c r="E173" s="35" t="s">
        <v>648</v>
      </c>
    </row>
    <row r="174" spans="1:16" ht="12.75">
      <c r="A174" s="25" t="s">
        <v>45</v>
      </c>
      <c s="29" t="s">
        <v>669</v>
      </c>
      <c s="29" t="s">
        <v>650</v>
      </c>
      <c s="25" t="s">
        <v>47</v>
      </c>
      <c s="30" t="s">
        <v>651</v>
      </c>
      <c s="31" t="s">
        <v>200</v>
      </c>
      <c s="32">
        <v>5.45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47</v>
      </c>
    </row>
    <row r="176" spans="1:5" ht="12.75">
      <c r="A176" s="36" t="s">
        <v>52</v>
      </c>
      <c r="E176" s="37" t="s">
        <v>886</v>
      </c>
    </row>
    <row r="177" spans="1:5" ht="38.25">
      <c r="A177" t="s">
        <v>53</v>
      </c>
      <c r="E177" s="35" t="s">
        <v>648</v>
      </c>
    </row>
    <row r="178" spans="1:18" ht="12.75" customHeight="1">
      <c r="A178" s="6" t="s">
        <v>43</v>
      </c>
      <c s="6"/>
      <c s="40" t="s">
        <v>70</v>
      </c>
      <c s="6"/>
      <c s="27" t="s">
        <v>652</v>
      </c>
      <c s="6"/>
      <c s="6"/>
      <c s="6"/>
      <c s="41">
        <f>0+Q178</f>
      </c>
      <c r="O178">
        <f>0+R178</f>
      </c>
      <c r="Q178">
        <f>0+I179+I183+I187+I191</f>
      </c>
      <c>
        <f>0+O179+O183+O187+O191</f>
      </c>
    </row>
    <row r="179" spans="1:16" ht="25.5">
      <c r="A179" s="25" t="s">
        <v>45</v>
      </c>
      <c s="29" t="s">
        <v>674</v>
      </c>
      <c s="29" t="s">
        <v>887</v>
      </c>
      <c s="25" t="s">
        <v>47</v>
      </c>
      <c s="30" t="s">
        <v>888</v>
      </c>
      <c s="31" t="s">
        <v>164</v>
      </c>
      <c s="32">
        <v>9.36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889</v>
      </c>
    </row>
    <row r="181" spans="1:5" ht="12.75">
      <c r="A181" s="36" t="s">
        <v>52</v>
      </c>
      <c r="E181" s="37" t="s">
        <v>890</v>
      </c>
    </row>
    <row r="182" spans="1:5" ht="191.25">
      <c r="A182" t="s">
        <v>53</v>
      </c>
      <c r="E182" s="35" t="s">
        <v>891</v>
      </c>
    </row>
    <row r="183" spans="1:16" ht="25.5">
      <c r="A183" s="25" t="s">
        <v>45</v>
      </c>
      <c s="29" t="s">
        <v>676</v>
      </c>
      <c s="29" t="s">
        <v>892</v>
      </c>
      <c s="25" t="s">
        <v>47</v>
      </c>
      <c s="30" t="s">
        <v>893</v>
      </c>
      <c s="31" t="s">
        <v>164</v>
      </c>
      <c s="32">
        <v>7.2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50</v>
      </c>
      <c r="E184" s="35" t="s">
        <v>894</v>
      </c>
    </row>
    <row r="185" spans="1:5" ht="12.75">
      <c r="A185" s="36" t="s">
        <v>52</v>
      </c>
      <c r="E185" s="37" t="s">
        <v>47</v>
      </c>
    </row>
    <row r="186" spans="1:5" ht="204">
      <c r="A186" t="s">
        <v>53</v>
      </c>
      <c r="E186" s="35" t="s">
        <v>895</v>
      </c>
    </row>
    <row r="187" spans="1:16" ht="12.75">
      <c r="A187" s="25" t="s">
        <v>45</v>
      </c>
      <c s="29" t="s">
        <v>680</v>
      </c>
      <c s="29" t="s">
        <v>654</v>
      </c>
      <c s="25" t="s">
        <v>47</v>
      </c>
      <c s="30" t="s">
        <v>655</v>
      </c>
      <c s="31" t="s">
        <v>164</v>
      </c>
      <c s="32">
        <v>45.76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25.5">
      <c r="A188" s="34" t="s">
        <v>50</v>
      </c>
      <c r="E188" s="35" t="s">
        <v>656</v>
      </c>
    </row>
    <row r="189" spans="1:5" ht="38.25">
      <c r="A189" s="36" t="s">
        <v>52</v>
      </c>
      <c r="E189" s="37" t="s">
        <v>896</v>
      </c>
    </row>
    <row r="190" spans="1:5" ht="38.25">
      <c r="A190" t="s">
        <v>53</v>
      </c>
      <c r="E190" s="35" t="s">
        <v>658</v>
      </c>
    </row>
    <row r="191" spans="1:16" ht="12.75">
      <c r="A191" s="25" t="s">
        <v>45</v>
      </c>
      <c s="29" t="s">
        <v>684</v>
      </c>
      <c s="29" t="s">
        <v>742</v>
      </c>
      <c s="25" t="s">
        <v>47</v>
      </c>
      <c s="30" t="s">
        <v>743</v>
      </c>
      <c s="31" t="s">
        <v>164</v>
      </c>
      <c s="32">
        <v>1.571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897</v>
      </c>
    </row>
    <row r="193" spans="1:5" ht="12.75">
      <c r="A193" s="36" t="s">
        <v>52</v>
      </c>
      <c r="E193" s="37" t="s">
        <v>898</v>
      </c>
    </row>
    <row r="194" spans="1:5" ht="51">
      <c r="A194" t="s">
        <v>53</v>
      </c>
      <c r="E194" s="35" t="s">
        <v>664</v>
      </c>
    </row>
    <row r="195" spans="1:18" ht="12.75" customHeight="1">
      <c r="A195" s="6" t="s">
        <v>43</v>
      </c>
      <c s="6"/>
      <c s="40" t="s">
        <v>75</v>
      </c>
      <c s="6"/>
      <c s="27" t="s">
        <v>197</v>
      </c>
      <c s="6"/>
      <c s="6"/>
      <c s="6"/>
      <c s="41">
        <f>0+Q195</f>
      </c>
      <c r="O195">
        <f>0+R195</f>
      </c>
      <c r="Q195">
        <f>0+I196</f>
      </c>
      <c>
        <f>0+O196</f>
      </c>
    </row>
    <row r="196" spans="1:16" ht="12.75">
      <c r="A196" s="25" t="s">
        <v>45</v>
      </c>
      <c s="29" t="s">
        <v>689</v>
      </c>
      <c s="29" t="s">
        <v>670</v>
      </c>
      <c s="25" t="s">
        <v>47</v>
      </c>
      <c s="30" t="s">
        <v>671</v>
      </c>
      <c s="31" t="s">
        <v>200</v>
      </c>
      <c s="32">
        <v>2.1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25.5">
      <c r="A197" s="34" t="s">
        <v>50</v>
      </c>
      <c r="E197" s="35" t="s">
        <v>899</v>
      </c>
    </row>
    <row r="198" spans="1:5" ht="12.75">
      <c r="A198" s="36" t="s">
        <v>52</v>
      </c>
      <c r="E198" s="37" t="s">
        <v>47</v>
      </c>
    </row>
    <row r="199" spans="1:5" ht="255">
      <c r="A199" t="s">
        <v>53</v>
      </c>
      <c r="E199" s="35" t="s">
        <v>673</v>
      </c>
    </row>
    <row r="200" spans="1:18" ht="12.75" customHeight="1">
      <c r="A200" s="6" t="s">
        <v>43</v>
      </c>
      <c s="6"/>
      <c s="40" t="s">
        <v>40</v>
      </c>
      <c s="6"/>
      <c s="27" t="s">
        <v>229</v>
      </c>
      <c s="6"/>
      <c s="6"/>
      <c s="6"/>
      <c s="41">
        <f>0+Q200</f>
      </c>
      <c r="O200">
        <f>0+R200</f>
      </c>
      <c r="Q200">
        <f>0+I201+I205+I209+I213+I217+I221+I225+I229+I233</f>
      </c>
      <c>
        <f>0+O201+O205+O209+O213+O217+O221+O225+O229+O233</f>
      </c>
    </row>
    <row r="201" spans="1:16" ht="12.75">
      <c r="A201" s="25" t="s">
        <v>45</v>
      </c>
      <c s="29" t="s">
        <v>693</v>
      </c>
      <c s="29" t="s">
        <v>752</v>
      </c>
      <c s="25" t="s">
        <v>47</v>
      </c>
      <c s="30" t="s">
        <v>753</v>
      </c>
      <c s="31" t="s">
        <v>200</v>
      </c>
      <c s="32">
        <v>2.7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900</v>
      </c>
    </row>
    <row r="203" spans="1:5" ht="12.75">
      <c r="A203" s="36" t="s">
        <v>52</v>
      </c>
      <c r="E203" s="37" t="s">
        <v>901</v>
      </c>
    </row>
    <row r="204" spans="1:5" ht="63.75">
      <c r="A204" t="s">
        <v>53</v>
      </c>
      <c r="E204" s="35" t="s">
        <v>755</v>
      </c>
    </row>
    <row r="205" spans="1:16" ht="12.75">
      <c r="A205" s="25" t="s">
        <v>45</v>
      </c>
      <c s="29" t="s">
        <v>767</v>
      </c>
      <c s="29" t="s">
        <v>756</v>
      </c>
      <c s="25" t="s">
        <v>47</v>
      </c>
      <c s="30" t="s">
        <v>757</v>
      </c>
      <c s="31" t="s">
        <v>200</v>
      </c>
      <c s="32">
        <v>3.9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758</v>
      </c>
    </row>
    <row r="207" spans="1:5" ht="12.75">
      <c r="A207" s="36" t="s">
        <v>52</v>
      </c>
      <c r="E207" s="37" t="s">
        <v>902</v>
      </c>
    </row>
    <row r="208" spans="1:5" ht="38.25">
      <c r="A208" t="s">
        <v>53</v>
      </c>
      <c r="E208" s="35" t="s">
        <v>692</v>
      </c>
    </row>
    <row r="209" spans="1:16" ht="25.5">
      <c r="A209" s="25" t="s">
        <v>45</v>
      </c>
      <c s="29" t="s">
        <v>772</v>
      </c>
      <c s="29" t="s">
        <v>685</v>
      </c>
      <c s="25" t="s">
        <v>47</v>
      </c>
      <c s="30" t="s">
        <v>686</v>
      </c>
      <c s="31" t="s">
        <v>200</v>
      </c>
      <c s="32">
        <v>5.5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687</v>
      </c>
    </row>
    <row r="211" spans="1:5" ht="12.75">
      <c r="A211" s="36" t="s">
        <v>52</v>
      </c>
      <c r="E211" s="37" t="s">
        <v>47</v>
      </c>
    </row>
    <row r="212" spans="1:5" ht="76.5">
      <c r="A212" t="s">
        <v>53</v>
      </c>
      <c r="E212" s="35" t="s">
        <v>688</v>
      </c>
    </row>
    <row r="213" spans="1:16" ht="12.75">
      <c r="A213" s="25" t="s">
        <v>45</v>
      </c>
      <c s="29" t="s">
        <v>778</v>
      </c>
      <c s="29" t="s">
        <v>690</v>
      </c>
      <c s="25" t="s">
        <v>47</v>
      </c>
      <c s="30" t="s">
        <v>691</v>
      </c>
      <c s="31" t="s">
        <v>200</v>
      </c>
      <c s="32">
        <v>5.5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47</v>
      </c>
    </row>
    <row r="215" spans="1:5" ht="12.75">
      <c r="A215" s="36" t="s">
        <v>52</v>
      </c>
      <c r="E215" s="37" t="s">
        <v>47</v>
      </c>
    </row>
    <row r="216" spans="1:5" ht="38.25">
      <c r="A216" t="s">
        <v>53</v>
      </c>
      <c r="E216" s="35" t="s">
        <v>692</v>
      </c>
    </row>
    <row r="217" spans="1:16" ht="12.75">
      <c r="A217" s="25" t="s">
        <v>45</v>
      </c>
      <c s="29" t="s">
        <v>903</v>
      </c>
      <c s="29" t="s">
        <v>694</v>
      </c>
      <c s="25" t="s">
        <v>47</v>
      </c>
      <c s="30" t="s">
        <v>695</v>
      </c>
      <c s="31" t="s">
        <v>696</v>
      </c>
      <c s="32">
        <v>1155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12.75">
      <c r="A218" s="34" t="s">
        <v>50</v>
      </c>
      <c r="E218" s="35" t="s">
        <v>697</v>
      </c>
    </row>
    <row r="219" spans="1:5" ht="12.75">
      <c r="A219" s="36" t="s">
        <v>52</v>
      </c>
      <c r="E219" s="37" t="s">
        <v>904</v>
      </c>
    </row>
    <row r="220" spans="1:5" ht="25.5">
      <c r="A220" t="s">
        <v>53</v>
      </c>
      <c r="E220" s="35" t="s">
        <v>699</v>
      </c>
    </row>
    <row r="221" spans="1:16" ht="12.75">
      <c r="A221" s="25" t="s">
        <v>45</v>
      </c>
      <c s="29" t="s">
        <v>905</v>
      </c>
      <c s="29" t="s">
        <v>906</v>
      </c>
      <c s="25" t="s">
        <v>47</v>
      </c>
      <c s="30" t="s">
        <v>907</v>
      </c>
      <c s="31" t="s">
        <v>908</v>
      </c>
      <c s="32">
        <v>43.75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25.5">
      <c r="A222" s="34" t="s">
        <v>50</v>
      </c>
      <c r="E222" s="35" t="s">
        <v>909</v>
      </c>
    </row>
    <row r="223" spans="1:5" ht="12.75">
      <c r="A223" s="36" t="s">
        <v>52</v>
      </c>
      <c r="E223" s="37" t="s">
        <v>910</v>
      </c>
    </row>
    <row r="224" spans="1:5" ht="25.5">
      <c r="A224" t="s">
        <v>53</v>
      </c>
      <c r="E224" s="35" t="s">
        <v>911</v>
      </c>
    </row>
    <row r="225" spans="1:16" ht="12.75">
      <c r="A225" s="25" t="s">
        <v>45</v>
      </c>
      <c s="29" t="s">
        <v>912</v>
      </c>
      <c s="29" t="s">
        <v>773</v>
      </c>
      <c s="25" t="s">
        <v>47</v>
      </c>
      <c s="30" t="s">
        <v>774</v>
      </c>
      <c s="31" t="s">
        <v>132</v>
      </c>
      <c s="32">
        <v>20.02</v>
      </c>
      <c s="33">
        <v>0</v>
      </c>
      <c s="33">
        <f>ROUND(ROUND(H225,2)*ROUND(G225,3),2)</f>
      </c>
      <c r="O225">
        <f>(I225*21)/100</f>
      </c>
      <c t="s">
        <v>23</v>
      </c>
    </row>
    <row r="226" spans="1:5" ht="12.75">
      <c r="A226" s="34" t="s">
        <v>50</v>
      </c>
      <c r="E226" s="35" t="s">
        <v>913</v>
      </c>
    </row>
    <row r="227" spans="1:5" ht="12.75">
      <c r="A227" s="36" t="s">
        <v>52</v>
      </c>
      <c r="E227" s="37" t="s">
        <v>914</v>
      </c>
    </row>
    <row r="228" spans="1:5" ht="102">
      <c r="A228" t="s">
        <v>53</v>
      </c>
      <c r="E228" s="35" t="s">
        <v>777</v>
      </c>
    </row>
    <row r="229" spans="1:16" ht="12.75">
      <c r="A229" s="25" t="s">
        <v>45</v>
      </c>
      <c s="29" t="s">
        <v>915</v>
      </c>
      <c s="29" t="s">
        <v>779</v>
      </c>
      <c s="25" t="s">
        <v>47</v>
      </c>
      <c s="30" t="s">
        <v>780</v>
      </c>
      <c s="31" t="s">
        <v>132</v>
      </c>
      <c s="32">
        <v>13.75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12.75">
      <c r="A230" s="34" t="s">
        <v>50</v>
      </c>
      <c r="E230" s="35" t="s">
        <v>916</v>
      </c>
    </row>
    <row r="231" spans="1:5" ht="12.75">
      <c r="A231" s="36" t="s">
        <v>52</v>
      </c>
      <c r="E231" s="37" t="s">
        <v>917</v>
      </c>
    </row>
    <row r="232" spans="1:5" ht="102">
      <c r="A232" t="s">
        <v>53</v>
      </c>
      <c r="E232" s="35" t="s">
        <v>777</v>
      </c>
    </row>
    <row r="233" spans="1:16" ht="12.75">
      <c r="A233" s="25" t="s">
        <v>45</v>
      </c>
      <c s="29" t="s">
        <v>918</v>
      </c>
      <c s="29" t="s">
        <v>919</v>
      </c>
      <c s="25" t="s">
        <v>47</v>
      </c>
      <c s="30" t="s">
        <v>920</v>
      </c>
      <c s="31" t="s">
        <v>132</v>
      </c>
      <c s="32">
        <v>0.6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25.5">
      <c r="A234" s="34" t="s">
        <v>50</v>
      </c>
      <c r="E234" s="35" t="s">
        <v>921</v>
      </c>
    </row>
    <row r="235" spans="1:5" ht="12.75">
      <c r="A235" s="36" t="s">
        <v>52</v>
      </c>
      <c r="E235" s="37" t="s">
        <v>871</v>
      </c>
    </row>
    <row r="236" spans="1:5" ht="102">
      <c r="A236" t="s">
        <v>53</v>
      </c>
      <c r="E236" s="35" t="s">
        <v>777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0+O8+O25+O46+O75+O88+O109+O126+O147+O168+O173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922</v>
      </c>
      <c s="38">
        <f>0+I8+I25+I46+I75+I88+I109+I126+I147+I168+I173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922</v>
      </c>
      <c s="6"/>
      <c s="18" t="s">
        <v>923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477</v>
      </c>
      <c s="25" t="s">
        <v>47</v>
      </c>
      <c s="30" t="s">
        <v>119</v>
      </c>
      <c s="31" t="s">
        <v>132</v>
      </c>
      <c s="32">
        <v>72.57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38.25">
      <c r="A11" s="36" t="s">
        <v>52</v>
      </c>
      <c r="E11" s="37" t="s">
        <v>924</v>
      </c>
    </row>
    <row r="12" spans="1:5" ht="25.5">
      <c r="A12" t="s">
        <v>53</v>
      </c>
      <c r="E12" s="35" t="s">
        <v>123</v>
      </c>
    </row>
    <row r="13" spans="1:16" ht="12.75">
      <c r="A13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120</v>
      </c>
      <c s="32">
        <v>46.399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479</v>
      </c>
    </row>
    <row r="15" spans="1:5" ht="25.5">
      <c r="A15" s="36" t="s">
        <v>52</v>
      </c>
      <c r="E15" s="37" t="s">
        <v>925</v>
      </c>
    </row>
    <row r="16" spans="1:5" ht="25.5">
      <c r="A16" t="s">
        <v>53</v>
      </c>
      <c r="E16" s="35" t="s">
        <v>123</v>
      </c>
    </row>
    <row r="17" spans="1:16" ht="12.75">
      <c r="A17" s="25" t="s">
        <v>45</v>
      </c>
      <c s="29" t="s">
        <v>22</v>
      </c>
      <c s="29" t="s">
        <v>926</v>
      </c>
      <c s="25" t="s">
        <v>47</v>
      </c>
      <c s="30" t="s">
        <v>927</v>
      </c>
      <c s="31" t="s">
        <v>120</v>
      </c>
      <c s="32">
        <v>1.266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928</v>
      </c>
    </row>
    <row r="19" spans="1:5" ht="12.75">
      <c r="A19" s="36" t="s">
        <v>52</v>
      </c>
      <c r="E19" s="37" t="s">
        <v>929</v>
      </c>
    </row>
    <row r="20" spans="1:5" ht="25.5">
      <c r="A20" t="s">
        <v>53</v>
      </c>
      <c r="E20" s="35" t="s">
        <v>123</v>
      </c>
    </row>
    <row r="21" spans="1:16" ht="12.75">
      <c r="A21" s="25" t="s">
        <v>45</v>
      </c>
      <c s="29" t="s">
        <v>33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930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54</v>
      </c>
    </row>
    <row r="25" spans="1:18" ht="12.75" customHeight="1">
      <c r="A25" s="6" t="s">
        <v>43</v>
      </c>
      <c s="6"/>
      <c s="40" t="s">
        <v>29</v>
      </c>
      <c s="6"/>
      <c s="27" t="s">
        <v>129</v>
      </c>
      <c s="6"/>
      <c s="6"/>
      <c s="6"/>
      <c s="41">
        <f>0+Q25</f>
      </c>
      <c r="O25">
        <f>0+R25</f>
      </c>
      <c r="Q25">
        <f>0+I26+I30+I34+I38+I42</f>
      </c>
      <c>
        <f>0+O26+O30+O34+O38+O42</f>
      </c>
    </row>
    <row r="26" spans="1:16" ht="12.75">
      <c r="A26" s="25" t="s">
        <v>45</v>
      </c>
      <c s="29" t="s">
        <v>35</v>
      </c>
      <c s="29" t="s">
        <v>931</v>
      </c>
      <c s="25" t="s">
        <v>47</v>
      </c>
      <c s="30" t="s">
        <v>932</v>
      </c>
      <c s="31" t="s">
        <v>488</v>
      </c>
      <c s="32">
        <v>336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50</v>
      </c>
      <c r="E27" s="35" t="s">
        <v>834</v>
      </c>
    </row>
    <row r="28" spans="1:5" ht="12.75">
      <c r="A28" s="36" t="s">
        <v>52</v>
      </c>
      <c r="E28" s="37" t="s">
        <v>835</v>
      </c>
    </row>
    <row r="29" spans="1:5" ht="38.25">
      <c r="A29" t="s">
        <v>53</v>
      </c>
      <c r="E29" s="35" t="s">
        <v>491</v>
      </c>
    </row>
    <row r="30" spans="1:16" ht="12.75">
      <c r="A30" s="25" t="s">
        <v>45</v>
      </c>
      <c s="29" t="s">
        <v>37</v>
      </c>
      <c s="29" t="s">
        <v>492</v>
      </c>
      <c s="25" t="s">
        <v>47</v>
      </c>
      <c s="30" t="s">
        <v>493</v>
      </c>
      <c s="31" t="s">
        <v>132</v>
      </c>
      <c s="32">
        <v>9.9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497</v>
      </c>
    </row>
    <row r="32" spans="1:5" ht="12.75">
      <c r="A32" s="36" t="s">
        <v>52</v>
      </c>
      <c r="E32" s="37" t="s">
        <v>933</v>
      </c>
    </row>
    <row r="33" spans="1:5" ht="306">
      <c r="A33" t="s">
        <v>53</v>
      </c>
      <c r="E33" s="35" t="s">
        <v>496</v>
      </c>
    </row>
    <row r="34" spans="1:16" ht="12.75">
      <c r="A34" s="25" t="s">
        <v>45</v>
      </c>
      <c s="29" t="s">
        <v>70</v>
      </c>
      <c s="29" t="s">
        <v>934</v>
      </c>
      <c s="25" t="s">
        <v>47</v>
      </c>
      <c s="30" t="s">
        <v>935</v>
      </c>
      <c s="31" t="s">
        <v>132</v>
      </c>
      <c s="32">
        <v>10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936</v>
      </c>
    </row>
    <row r="36" spans="1:5" ht="12.75">
      <c r="A36" s="36" t="s">
        <v>52</v>
      </c>
      <c r="E36" s="37" t="s">
        <v>937</v>
      </c>
    </row>
    <row r="37" spans="1:5" ht="63.75">
      <c r="A37" t="s">
        <v>53</v>
      </c>
      <c r="E37" s="35" t="s">
        <v>938</v>
      </c>
    </row>
    <row r="38" spans="1:16" ht="12.75">
      <c r="A38" s="25" t="s">
        <v>45</v>
      </c>
      <c s="29" t="s">
        <v>75</v>
      </c>
      <c s="29" t="s">
        <v>499</v>
      </c>
      <c s="25" t="s">
        <v>47</v>
      </c>
      <c s="30" t="s">
        <v>500</v>
      </c>
      <c s="31" t="s">
        <v>132</v>
      </c>
      <c s="32">
        <v>52.67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939</v>
      </c>
    </row>
    <row r="40" spans="1:5" ht="12.75">
      <c r="A40" s="36" t="s">
        <v>52</v>
      </c>
      <c r="E40" s="37" t="s">
        <v>940</v>
      </c>
    </row>
    <row r="41" spans="1:5" ht="318.75">
      <c r="A41" t="s">
        <v>53</v>
      </c>
      <c r="E41" s="35" t="s">
        <v>503</v>
      </c>
    </row>
    <row r="42" spans="1:16" ht="12.75">
      <c r="A42" s="25" t="s">
        <v>45</v>
      </c>
      <c s="29" t="s">
        <v>40</v>
      </c>
      <c s="29" t="s">
        <v>509</v>
      </c>
      <c s="25" t="s">
        <v>47</v>
      </c>
      <c s="30" t="s">
        <v>510</v>
      </c>
      <c s="31" t="s">
        <v>132</v>
      </c>
      <c s="32">
        <v>9.9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941</v>
      </c>
    </row>
    <row r="44" spans="1:5" ht="12.75">
      <c r="A44" s="36" t="s">
        <v>52</v>
      </c>
      <c r="E44" s="37" t="s">
        <v>942</v>
      </c>
    </row>
    <row r="45" spans="1:5" ht="267.75">
      <c r="A45" t="s">
        <v>53</v>
      </c>
      <c r="E45" s="35" t="s">
        <v>513</v>
      </c>
    </row>
    <row r="46" spans="1:18" ht="12.75" customHeight="1">
      <c r="A46" s="6" t="s">
        <v>43</v>
      </c>
      <c s="6"/>
      <c s="40" t="s">
        <v>23</v>
      </c>
      <c s="6"/>
      <c s="27" t="s">
        <v>514</v>
      </c>
      <c s="6"/>
      <c s="6"/>
      <c s="6"/>
      <c s="41">
        <f>0+Q46</f>
      </c>
      <c r="O46">
        <f>0+R46</f>
      </c>
      <c r="Q46">
        <f>0+I47+I51+I55+I59+I63+I67+I71</f>
      </c>
      <c>
        <f>0+O47+O51+O55+O59+O63+O67+O71</f>
      </c>
    </row>
    <row r="47" spans="1:16" ht="12.75">
      <c r="A47" s="25" t="s">
        <v>45</v>
      </c>
      <c s="29" t="s">
        <v>42</v>
      </c>
      <c s="29" t="s">
        <v>515</v>
      </c>
      <c s="25" t="s">
        <v>47</v>
      </c>
      <c s="30" t="s">
        <v>516</v>
      </c>
      <c s="31" t="s">
        <v>200</v>
      </c>
      <c s="32">
        <v>24.5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943</v>
      </c>
    </row>
    <row r="49" spans="1:5" ht="12.75">
      <c r="A49" s="36" t="s">
        <v>52</v>
      </c>
      <c r="E49" s="37" t="s">
        <v>944</v>
      </c>
    </row>
    <row r="50" spans="1:5" ht="165.75">
      <c r="A50" t="s">
        <v>53</v>
      </c>
      <c r="E50" s="35" t="s">
        <v>519</v>
      </c>
    </row>
    <row r="51" spans="1:16" ht="12.75">
      <c r="A51" s="25" t="s">
        <v>45</v>
      </c>
      <c s="29" t="s">
        <v>81</v>
      </c>
      <c s="29" t="s">
        <v>945</v>
      </c>
      <c s="25" t="s">
        <v>47</v>
      </c>
      <c s="30" t="s">
        <v>946</v>
      </c>
      <c s="31" t="s">
        <v>132</v>
      </c>
      <c s="32">
        <v>0.13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947</v>
      </c>
    </row>
    <row r="53" spans="1:5" ht="12.75">
      <c r="A53" s="36" t="s">
        <v>52</v>
      </c>
      <c r="E53" s="37" t="s">
        <v>948</v>
      </c>
    </row>
    <row r="54" spans="1:5" ht="51">
      <c r="A54" t="s">
        <v>53</v>
      </c>
      <c r="E54" s="35" t="s">
        <v>949</v>
      </c>
    </row>
    <row r="55" spans="1:16" ht="12.75">
      <c r="A55" s="25" t="s">
        <v>45</v>
      </c>
      <c s="29" t="s">
        <v>84</v>
      </c>
      <c s="29" t="s">
        <v>950</v>
      </c>
      <c s="25" t="s">
        <v>47</v>
      </c>
      <c s="30" t="s">
        <v>951</v>
      </c>
      <c s="31" t="s">
        <v>164</v>
      </c>
      <c s="32">
        <v>24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952</v>
      </c>
    </row>
    <row r="57" spans="1:5" ht="12.75">
      <c r="A57" s="36" t="s">
        <v>52</v>
      </c>
      <c r="E57" s="37" t="s">
        <v>953</v>
      </c>
    </row>
    <row r="58" spans="1:5" ht="331.5">
      <c r="A58" t="s">
        <v>53</v>
      </c>
      <c r="E58" s="35" t="s">
        <v>954</v>
      </c>
    </row>
    <row r="59" spans="1:16" ht="12.75">
      <c r="A59" s="25" t="s">
        <v>45</v>
      </c>
      <c s="29" t="s">
        <v>87</v>
      </c>
      <c s="29" t="s">
        <v>955</v>
      </c>
      <c s="25" t="s">
        <v>47</v>
      </c>
      <c s="30" t="s">
        <v>956</v>
      </c>
      <c s="31" t="s">
        <v>164</v>
      </c>
      <c s="32">
        <v>24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957</v>
      </c>
    </row>
    <row r="61" spans="1:5" ht="12.75">
      <c r="A61" s="36" t="s">
        <v>52</v>
      </c>
      <c r="E61" s="37" t="s">
        <v>47</v>
      </c>
    </row>
    <row r="62" spans="1:5" ht="12.75">
      <c r="A62" t="s">
        <v>53</v>
      </c>
      <c r="E62" s="35" t="s">
        <v>958</v>
      </c>
    </row>
    <row r="63" spans="1:16" ht="25.5">
      <c r="A63" s="25" t="s">
        <v>45</v>
      </c>
      <c s="29" t="s">
        <v>91</v>
      </c>
      <c s="29" t="s">
        <v>959</v>
      </c>
      <c s="25" t="s">
        <v>47</v>
      </c>
      <c s="30" t="s">
        <v>960</v>
      </c>
      <c s="31" t="s">
        <v>200</v>
      </c>
      <c s="32">
        <v>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961</v>
      </c>
    </row>
    <row r="65" spans="1:5" ht="12.75">
      <c r="A65" s="36" t="s">
        <v>52</v>
      </c>
      <c r="E65" s="37" t="s">
        <v>962</v>
      </c>
    </row>
    <row r="66" spans="1:5" ht="63.75">
      <c r="A66" t="s">
        <v>53</v>
      </c>
      <c r="E66" s="35" t="s">
        <v>548</v>
      </c>
    </row>
    <row r="67" spans="1:16" ht="25.5">
      <c r="A67" s="25" t="s">
        <v>45</v>
      </c>
      <c s="29" t="s">
        <v>96</v>
      </c>
      <c s="29" t="s">
        <v>963</v>
      </c>
      <c s="25" t="s">
        <v>47</v>
      </c>
      <c s="30" t="s">
        <v>964</v>
      </c>
      <c s="31" t="s">
        <v>73</v>
      </c>
      <c s="32">
        <v>320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965</v>
      </c>
    </row>
    <row r="69" spans="1:5" ht="12.75">
      <c r="A69" s="36" t="s">
        <v>52</v>
      </c>
      <c r="E69" s="37" t="s">
        <v>966</v>
      </c>
    </row>
    <row r="70" spans="1:5" ht="63.75">
      <c r="A70" t="s">
        <v>53</v>
      </c>
      <c r="E70" s="35" t="s">
        <v>967</v>
      </c>
    </row>
    <row r="71" spans="1:16" ht="25.5">
      <c r="A71" s="25" t="s">
        <v>45</v>
      </c>
      <c s="29" t="s">
        <v>100</v>
      </c>
      <c s="29" t="s">
        <v>968</v>
      </c>
      <c s="25" t="s">
        <v>47</v>
      </c>
      <c s="30" t="s">
        <v>969</v>
      </c>
      <c s="31" t="s">
        <v>73</v>
      </c>
      <c s="32">
        <v>61.175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970</v>
      </c>
    </row>
    <row r="73" spans="1:5" ht="12.75">
      <c r="A73" s="36" t="s">
        <v>52</v>
      </c>
      <c r="E73" s="37" t="s">
        <v>971</v>
      </c>
    </row>
    <row r="74" spans="1:5" ht="63.75">
      <c r="A74" t="s">
        <v>53</v>
      </c>
      <c r="E74" s="35" t="s">
        <v>967</v>
      </c>
    </row>
    <row r="75" spans="1:18" ht="12.75" customHeight="1">
      <c r="A75" s="6" t="s">
        <v>43</v>
      </c>
      <c s="6"/>
      <c s="40" t="s">
        <v>22</v>
      </c>
      <c s="6"/>
      <c s="27" t="s">
        <v>589</v>
      </c>
      <c s="6"/>
      <c s="6"/>
      <c s="6"/>
      <c s="41">
        <f>0+Q75</f>
      </c>
      <c r="O75">
        <f>0+R75</f>
      </c>
      <c r="Q75">
        <f>0+I76+I80+I84</f>
      </c>
      <c>
        <f>0+O76+O80+O84</f>
      </c>
    </row>
    <row r="76" spans="1:16" ht="12.75">
      <c r="A76" s="25" t="s">
        <v>45</v>
      </c>
      <c s="29" t="s">
        <v>105</v>
      </c>
      <c s="29" t="s">
        <v>972</v>
      </c>
      <c s="25" t="s">
        <v>47</v>
      </c>
      <c s="30" t="s">
        <v>973</v>
      </c>
      <c s="31" t="s">
        <v>974</v>
      </c>
      <c s="32">
        <v>147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975</v>
      </c>
    </row>
    <row r="78" spans="1:5" ht="12.75">
      <c r="A78" s="36" t="s">
        <v>52</v>
      </c>
      <c r="E78" s="37" t="s">
        <v>976</v>
      </c>
    </row>
    <row r="79" spans="1:5" ht="25.5">
      <c r="A79" t="s">
        <v>53</v>
      </c>
      <c r="E79" s="35" t="s">
        <v>977</v>
      </c>
    </row>
    <row r="80" spans="1:16" ht="12.75">
      <c r="A80" s="25" t="s">
        <v>45</v>
      </c>
      <c s="29" t="s">
        <v>107</v>
      </c>
      <c s="29" t="s">
        <v>590</v>
      </c>
      <c s="25" t="s">
        <v>47</v>
      </c>
      <c s="30" t="s">
        <v>591</v>
      </c>
      <c s="31" t="s">
        <v>132</v>
      </c>
      <c s="32">
        <v>5.578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50</v>
      </c>
      <c r="E81" s="35" t="s">
        <v>978</v>
      </c>
    </row>
    <row r="82" spans="1:5" ht="38.25">
      <c r="A82" s="36" t="s">
        <v>52</v>
      </c>
      <c r="E82" s="37" t="s">
        <v>979</v>
      </c>
    </row>
    <row r="83" spans="1:5" ht="382.5">
      <c r="A83" t="s">
        <v>53</v>
      </c>
      <c r="E83" s="35" t="s">
        <v>594</v>
      </c>
    </row>
    <row r="84" spans="1:16" ht="12.75">
      <c r="A84" s="25" t="s">
        <v>45</v>
      </c>
      <c s="29" t="s">
        <v>112</v>
      </c>
      <c s="29" t="s">
        <v>595</v>
      </c>
      <c s="25" t="s">
        <v>47</v>
      </c>
      <c s="30" t="s">
        <v>596</v>
      </c>
      <c s="31" t="s">
        <v>120</v>
      </c>
      <c s="32">
        <v>0.781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597</v>
      </c>
    </row>
    <row r="86" spans="1:5" ht="12.75">
      <c r="A86" s="36" t="s">
        <v>52</v>
      </c>
      <c r="E86" s="37" t="s">
        <v>980</v>
      </c>
    </row>
    <row r="87" spans="1:5" ht="242.25">
      <c r="A87" t="s">
        <v>53</v>
      </c>
      <c r="E87" s="35" t="s">
        <v>599</v>
      </c>
    </row>
    <row r="88" spans="1:18" ht="12.75" customHeight="1">
      <c r="A88" s="6" t="s">
        <v>43</v>
      </c>
      <c s="6"/>
      <c s="40" t="s">
        <v>33</v>
      </c>
      <c s="6"/>
      <c s="27" t="s">
        <v>609</v>
      </c>
      <c s="6"/>
      <c s="6"/>
      <c s="6"/>
      <c s="41">
        <f>0+Q88</f>
      </c>
      <c r="O88">
        <f>0+R88</f>
      </c>
      <c r="Q88">
        <f>0+I89+I93+I97+I101+I105</f>
      </c>
      <c>
        <f>0+O89+O93+O97+O101+O105</f>
      </c>
    </row>
    <row r="89" spans="1:16" ht="12.75">
      <c r="A89" s="25" t="s">
        <v>45</v>
      </c>
      <c s="29" t="s">
        <v>213</v>
      </c>
      <c s="29" t="s">
        <v>868</v>
      </c>
      <c s="25" t="s">
        <v>47</v>
      </c>
      <c s="30" t="s">
        <v>869</v>
      </c>
      <c s="31" t="s">
        <v>132</v>
      </c>
      <c s="32">
        <v>22.967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981</v>
      </c>
    </row>
    <row r="91" spans="1:5" ht="12.75">
      <c r="A91" s="36" t="s">
        <v>52</v>
      </c>
      <c r="E91" s="37" t="s">
        <v>982</v>
      </c>
    </row>
    <row r="92" spans="1:5" ht="369.75">
      <c r="A92" t="s">
        <v>53</v>
      </c>
      <c r="E92" s="35" t="s">
        <v>604</v>
      </c>
    </row>
    <row r="93" spans="1:16" ht="12.75">
      <c r="A93" s="25" t="s">
        <v>45</v>
      </c>
      <c s="29" t="s">
        <v>219</v>
      </c>
      <c s="29" t="s">
        <v>983</v>
      </c>
      <c s="25" t="s">
        <v>47</v>
      </c>
      <c s="30" t="s">
        <v>984</v>
      </c>
      <c s="31" t="s">
        <v>120</v>
      </c>
      <c s="32">
        <v>1.234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25.5">
      <c r="A94" s="34" t="s">
        <v>50</v>
      </c>
      <c r="E94" s="35" t="s">
        <v>985</v>
      </c>
    </row>
    <row r="95" spans="1:5" ht="12.75">
      <c r="A95" s="36" t="s">
        <v>52</v>
      </c>
      <c r="E95" s="37" t="s">
        <v>986</v>
      </c>
    </row>
    <row r="96" spans="1:5" ht="267.75">
      <c r="A96" t="s">
        <v>53</v>
      </c>
      <c r="E96" s="35" t="s">
        <v>876</v>
      </c>
    </row>
    <row r="97" spans="1:16" ht="12.75">
      <c r="A97" s="25" t="s">
        <v>45</v>
      </c>
      <c s="29" t="s">
        <v>224</v>
      </c>
      <c s="29" t="s">
        <v>616</v>
      </c>
      <c s="25" t="s">
        <v>47</v>
      </c>
      <c s="30" t="s">
        <v>617</v>
      </c>
      <c s="31" t="s">
        <v>132</v>
      </c>
      <c s="32">
        <v>3.375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618</v>
      </c>
    </row>
    <row r="99" spans="1:5" ht="12.75">
      <c r="A99" s="36" t="s">
        <v>52</v>
      </c>
      <c r="E99" s="37" t="s">
        <v>987</v>
      </c>
    </row>
    <row r="100" spans="1:5" ht="369.75">
      <c r="A100" t="s">
        <v>53</v>
      </c>
      <c r="E100" s="35" t="s">
        <v>604</v>
      </c>
    </row>
    <row r="101" spans="1:16" ht="12.75">
      <c r="A101" s="25" t="s">
        <v>45</v>
      </c>
      <c s="29" t="s">
        <v>230</v>
      </c>
      <c s="29" t="s">
        <v>621</v>
      </c>
      <c s="25" t="s">
        <v>47</v>
      </c>
      <c s="30" t="s">
        <v>622</v>
      </c>
      <c s="31" t="s">
        <v>132</v>
      </c>
      <c s="32">
        <v>41.641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623</v>
      </c>
    </row>
    <row r="103" spans="1:5" ht="12.75">
      <c r="A103" s="36" t="s">
        <v>52</v>
      </c>
      <c r="E103" s="37" t="s">
        <v>988</v>
      </c>
    </row>
    <row r="104" spans="1:5" ht="38.25">
      <c r="A104" t="s">
        <v>53</v>
      </c>
      <c r="E104" s="35" t="s">
        <v>625</v>
      </c>
    </row>
    <row r="105" spans="1:16" ht="12.75">
      <c r="A105" s="25" t="s">
        <v>45</v>
      </c>
      <c s="29" t="s">
        <v>236</v>
      </c>
      <c s="29" t="s">
        <v>633</v>
      </c>
      <c s="25" t="s">
        <v>47</v>
      </c>
      <c s="30" t="s">
        <v>634</v>
      </c>
      <c s="31" t="s">
        <v>132</v>
      </c>
      <c s="32">
        <v>4.066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38.25">
      <c r="A106" s="34" t="s">
        <v>50</v>
      </c>
      <c r="E106" s="35" t="s">
        <v>989</v>
      </c>
    </row>
    <row r="107" spans="1:5" ht="38.25">
      <c r="A107" s="36" t="s">
        <v>52</v>
      </c>
      <c r="E107" s="37" t="s">
        <v>990</v>
      </c>
    </row>
    <row r="108" spans="1:5" ht="102">
      <c r="A108" t="s">
        <v>53</v>
      </c>
      <c r="E108" s="35" t="s">
        <v>637</v>
      </c>
    </row>
    <row r="109" spans="1:18" ht="12.75" customHeight="1">
      <c r="A109" s="6" t="s">
        <v>43</v>
      </c>
      <c s="6"/>
      <c s="40" t="s">
        <v>35</v>
      </c>
      <c s="6"/>
      <c s="27" t="s">
        <v>168</v>
      </c>
      <c s="6"/>
      <c s="6"/>
      <c s="6"/>
      <c s="41">
        <f>0+Q109</f>
      </c>
      <c r="O109">
        <f>0+R109</f>
      </c>
      <c r="Q109">
        <f>0+I110+I114+I118+I122</f>
      </c>
      <c>
        <f>0+O110+O114+O118+O122</f>
      </c>
    </row>
    <row r="110" spans="1:16" ht="12.75">
      <c r="A110" s="25" t="s">
        <v>45</v>
      </c>
      <c s="29" t="s">
        <v>242</v>
      </c>
      <c s="29" t="s">
        <v>188</v>
      </c>
      <c s="25" t="s">
        <v>47</v>
      </c>
      <c s="30" t="s">
        <v>189</v>
      </c>
      <c s="31" t="s">
        <v>164</v>
      </c>
      <c s="32">
        <v>75.6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881</v>
      </c>
    </row>
    <row r="112" spans="1:5" ht="12.75">
      <c r="A112" s="36" t="s">
        <v>52</v>
      </c>
      <c r="E112" s="37" t="s">
        <v>47</v>
      </c>
    </row>
    <row r="113" spans="1:5" ht="140.25">
      <c r="A113" t="s">
        <v>53</v>
      </c>
      <c r="E113" s="35" t="s">
        <v>882</v>
      </c>
    </row>
    <row r="114" spans="1:16" ht="12.75">
      <c r="A114" s="25" t="s">
        <v>45</v>
      </c>
      <c s="29" t="s">
        <v>248</v>
      </c>
      <c s="29" t="s">
        <v>883</v>
      </c>
      <c s="25" t="s">
        <v>47</v>
      </c>
      <c s="30" t="s">
        <v>884</v>
      </c>
      <c s="31" t="s">
        <v>164</v>
      </c>
      <c s="32">
        <v>75.6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885</v>
      </c>
    </row>
    <row r="116" spans="1:5" ht="12.75">
      <c r="A116" s="36" t="s">
        <v>52</v>
      </c>
      <c r="E116" s="37" t="s">
        <v>47</v>
      </c>
    </row>
    <row r="117" spans="1:5" ht="140.25">
      <c r="A117" t="s">
        <v>53</v>
      </c>
      <c r="E117" s="35" t="s">
        <v>882</v>
      </c>
    </row>
    <row r="118" spans="1:16" ht="12.75">
      <c r="A118" s="25" t="s">
        <v>45</v>
      </c>
      <c s="29" t="s">
        <v>254</v>
      </c>
      <c s="29" t="s">
        <v>645</v>
      </c>
      <c s="25" t="s">
        <v>47</v>
      </c>
      <c s="30" t="s">
        <v>646</v>
      </c>
      <c s="31" t="s">
        <v>200</v>
      </c>
      <c s="32">
        <v>25.48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647</v>
      </c>
    </row>
    <row r="120" spans="1:5" ht="12.75">
      <c r="A120" s="36" t="s">
        <v>52</v>
      </c>
      <c r="E120" s="37" t="s">
        <v>991</v>
      </c>
    </row>
    <row r="121" spans="1:5" ht="38.25">
      <c r="A121" t="s">
        <v>53</v>
      </c>
      <c r="E121" s="35" t="s">
        <v>648</v>
      </c>
    </row>
    <row r="122" spans="1:16" ht="12.75">
      <c r="A122" s="25" t="s">
        <v>45</v>
      </c>
      <c s="29" t="s">
        <v>260</v>
      </c>
      <c s="29" t="s">
        <v>650</v>
      </c>
      <c s="25" t="s">
        <v>47</v>
      </c>
      <c s="30" t="s">
        <v>651</v>
      </c>
      <c s="31" t="s">
        <v>200</v>
      </c>
      <c s="32">
        <v>25.48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6" t="s">
        <v>52</v>
      </c>
      <c r="E124" s="37" t="s">
        <v>991</v>
      </c>
    </row>
    <row r="125" spans="1:5" ht="38.25">
      <c r="A125" t="s">
        <v>53</v>
      </c>
      <c r="E125" s="35" t="s">
        <v>648</v>
      </c>
    </row>
    <row r="126" spans="1:18" ht="12.75" customHeight="1">
      <c r="A126" s="6" t="s">
        <v>43</v>
      </c>
      <c s="6"/>
      <c s="40" t="s">
        <v>37</v>
      </c>
      <c s="6"/>
      <c s="27" t="s">
        <v>992</v>
      </c>
      <c s="6"/>
      <c s="6"/>
      <c s="6"/>
      <c s="41">
        <f>0+Q126</f>
      </c>
      <c r="O126">
        <f>0+R126</f>
      </c>
      <c r="Q126">
        <f>0+I127+I131+I135+I139+I143</f>
      </c>
      <c>
        <f>0+O127+O131+O135+O139+O143</f>
      </c>
    </row>
    <row r="127" spans="1:16" ht="25.5">
      <c r="A127" s="25" t="s">
        <v>45</v>
      </c>
      <c s="29" t="s">
        <v>605</v>
      </c>
      <c s="29" t="s">
        <v>993</v>
      </c>
      <c s="25" t="s">
        <v>47</v>
      </c>
      <c s="30" t="s">
        <v>994</v>
      </c>
      <c s="31" t="s">
        <v>164</v>
      </c>
      <c s="32">
        <v>128.522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25.5">
      <c r="A128" s="34" t="s">
        <v>50</v>
      </c>
      <c r="E128" s="35" t="s">
        <v>995</v>
      </c>
    </row>
    <row r="129" spans="1:5" ht="38.25">
      <c r="A129" s="36" t="s">
        <v>52</v>
      </c>
      <c r="E129" s="37" t="s">
        <v>996</v>
      </c>
    </row>
    <row r="130" spans="1:5" ht="76.5">
      <c r="A130" t="s">
        <v>53</v>
      </c>
      <c r="E130" s="35" t="s">
        <v>997</v>
      </c>
    </row>
    <row r="131" spans="1:16" ht="25.5">
      <c r="A131" s="25" t="s">
        <v>45</v>
      </c>
      <c s="29" t="s">
        <v>610</v>
      </c>
      <c s="29" t="s">
        <v>998</v>
      </c>
      <c s="25" t="s">
        <v>47</v>
      </c>
      <c s="30" t="s">
        <v>999</v>
      </c>
      <c s="31" t="s">
        <v>164</v>
      </c>
      <c s="32">
        <v>32.742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25.5">
      <c r="A132" s="34" t="s">
        <v>50</v>
      </c>
      <c r="E132" s="35" t="s">
        <v>1000</v>
      </c>
    </row>
    <row r="133" spans="1:5" ht="38.25">
      <c r="A133" s="36" t="s">
        <v>52</v>
      </c>
      <c r="E133" s="37" t="s">
        <v>1001</v>
      </c>
    </row>
    <row r="134" spans="1:5" ht="76.5">
      <c r="A134" t="s">
        <v>53</v>
      </c>
      <c r="E134" s="35" t="s">
        <v>997</v>
      </c>
    </row>
    <row r="135" spans="1:16" ht="12.75">
      <c r="A135" s="25" t="s">
        <v>45</v>
      </c>
      <c s="29" t="s">
        <v>615</v>
      </c>
      <c s="29" t="s">
        <v>1002</v>
      </c>
      <c s="25" t="s">
        <v>47</v>
      </c>
      <c s="30" t="s">
        <v>1003</v>
      </c>
      <c s="31" t="s">
        <v>164</v>
      </c>
      <c s="32">
        <v>163.711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1004</v>
      </c>
    </row>
    <row r="137" spans="1:5" ht="38.25">
      <c r="A137" s="36" t="s">
        <v>52</v>
      </c>
      <c r="E137" s="37" t="s">
        <v>1005</v>
      </c>
    </row>
    <row r="138" spans="1:5" ht="76.5">
      <c r="A138" t="s">
        <v>53</v>
      </c>
      <c r="E138" s="35" t="s">
        <v>997</v>
      </c>
    </row>
    <row r="139" spans="1:16" ht="12.75">
      <c r="A139" s="25" t="s">
        <v>45</v>
      </c>
      <c s="29" t="s">
        <v>620</v>
      </c>
      <c s="29" t="s">
        <v>1006</v>
      </c>
      <c s="25" t="s">
        <v>47</v>
      </c>
      <c s="30" t="s">
        <v>1007</v>
      </c>
      <c s="31" t="s">
        <v>164</v>
      </c>
      <c s="32">
        <v>22.954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25.5">
      <c r="A140" s="34" t="s">
        <v>50</v>
      </c>
      <c r="E140" s="35" t="s">
        <v>1008</v>
      </c>
    </row>
    <row r="141" spans="1:5" ht="12.75">
      <c r="A141" s="36" t="s">
        <v>52</v>
      </c>
      <c r="E141" s="37" t="s">
        <v>1009</v>
      </c>
    </row>
    <row r="142" spans="1:5" ht="63.75">
      <c r="A142" t="s">
        <v>53</v>
      </c>
      <c r="E142" s="35" t="s">
        <v>1010</v>
      </c>
    </row>
    <row r="143" spans="1:16" ht="12.75">
      <c r="A143" s="25" t="s">
        <v>45</v>
      </c>
      <c s="29" t="s">
        <v>626</v>
      </c>
      <c s="29" t="s">
        <v>1011</v>
      </c>
      <c s="25" t="s">
        <v>47</v>
      </c>
      <c s="30" t="s">
        <v>1012</v>
      </c>
      <c s="31" t="s">
        <v>164</v>
      </c>
      <c s="32">
        <v>3.5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1013</v>
      </c>
    </row>
    <row r="145" spans="1:5" ht="12.75">
      <c r="A145" s="36" t="s">
        <v>52</v>
      </c>
      <c r="E145" s="37" t="s">
        <v>1014</v>
      </c>
    </row>
    <row r="146" spans="1:5" ht="89.25">
      <c r="A146" t="s">
        <v>53</v>
      </c>
      <c r="E146" s="35" t="s">
        <v>1015</v>
      </c>
    </row>
    <row r="147" spans="1:18" ht="12.75" customHeight="1">
      <c r="A147" s="6" t="s">
        <v>43</v>
      </c>
      <c s="6"/>
      <c s="40" t="s">
        <v>70</v>
      </c>
      <c s="6"/>
      <c s="27" t="s">
        <v>652</v>
      </c>
      <c s="6"/>
      <c s="6"/>
      <c s="6"/>
      <c s="41">
        <f>0+Q147</f>
      </c>
      <c r="O147">
        <f>0+R147</f>
      </c>
      <c r="Q147">
        <f>0+I148+I152+I156+I160+I164</f>
      </c>
      <c>
        <f>0+O148+O152+O156+O160+O164</f>
      </c>
    </row>
    <row r="148" spans="1:16" ht="25.5">
      <c r="A148" s="25" t="s">
        <v>45</v>
      </c>
      <c s="29" t="s">
        <v>632</v>
      </c>
      <c s="29" t="s">
        <v>887</v>
      </c>
      <c s="25" t="s">
        <v>47</v>
      </c>
      <c s="30" t="s">
        <v>888</v>
      </c>
      <c s="31" t="s">
        <v>164</v>
      </c>
      <c s="32">
        <v>43.3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25.5">
      <c r="A149" s="34" t="s">
        <v>50</v>
      </c>
      <c r="E149" s="35" t="s">
        <v>1016</v>
      </c>
    </row>
    <row r="150" spans="1:5" ht="12.75">
      <c r="A150" s="36" t="s">
        <v>52</v>
      </c>
      <c r="E150" s="37" t="s">
        <v>1017</v>
      </c>
    </row>
    <row r="151" spans="1:5" ht="191.25">
      <c r="A151" t="s">
        <v>53</v>
      </c>
      <c r="E151" s="35" t="s">
        <v>891</v>
      </c>
    </row>
    <row r="152" spans="1:16" ht="25.5">
      <c r="A152" s="25" t="s">
        <v>45</v>
      </c>
      <c s="29" t="s">
        <v>638</v>
      </c>
      <c s="29" t="s">
        <v>892</v>
      </c>
      <c s="25" t="s">
        <v>47</v>
      </c>
      <c s="30" t="s">
        <v>893</v>
      </c>
      <c s="31" t="s">
        <v>164</v>
      </c>
      <c s="32">
        <v>85.4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894</v>
      </c>
    </row>
    <row r="154" spans="1:5" ht="38.25">
      <c r="A154" s="36" t="s">
        <v>52</v>
      </c>
      <c r="E154" s="37" t="s">
        <v>1018</v>
      </c>
    </row>
    <row r="155" spans="1:5" ht="204">
      <c r="A155" t="s">
        <v>53</v>
      </c>
      <c r="E155" s="35" t="s">
        <v>895</v>
      </c>
    </row>
    <row r="156" spans="1:16" ht="12.75">
      <c r="A156" s="25" t="s">
        <v>45</v>
      </c>
      <c s="29" t="s">
        <v>644</v>
      </c>
      <c s="29" t="s">
        <v>1019</v>
      </c>
      <c s="25" t="s">
        <v>47</v>
      </c>
      <c s="30" t="s">
        <v>1020</v>
      </c>
      <c s="31" t="s">
        <v>164</v>
      </c>
      <c s="32">
        <v>13.962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1021</v>
      </c>
    </row>
    <row r="158" spans="1:5" ht="12.75">
      <c r="A158" s="36" t="s">
        <v>52</v>
      </c>
      <c r="E158" s="37" t="s">
        <v>1022</v>
      </c>
    </row>
    <row r="159" spans="1:5" ht="38.25">
      <c r="A159" t="s">
        <v>53</v>
      </c>
      <c r="E159" s="35" t="s">
        <v>658</v>
      </c>
    </row>
    <row r="160" spans="1:16" ht="12.75">
      <c r="A160" s="25" t="s">
        <v>45</v>
      </c>
      <c s="29" t="s">
        <v>649</v>
      </c>
      <c s="29" t="s">
        <v>654</v>
      </c>
      <c s="25" t="s">
        <v>47</v>
      </c>
      <c s="30" t="s">
        <v>655</v>
      </c>
      <c s="31" t="s">
        <v>164</v>
      </c>
      <c s="32">
        <v>43.3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1023</v>
      </c>
    </row>
    <row r="162" spans="1:5" ht="12.75">
      <c r="A162" s="36" t="s">
        <v>52</v>
      </c>
      <c r="E162" s="37" t="s">
        <v>1017</v>
      </c>
    </row>
    <row r="163" spans="1:5" ht="38.25">
      <c r="A163" t="s">
        <v>53</v>
      </c>
      <c r="E163" s="35" t="s">
        <v>658</v>
      </c>
    </row>
    <row r="164" spans="1:16" ht="12.75">
      <c r="A164" s="25" t="s">
        <v>45</v>
      </c>
      <c s="29" t="s">
        <v>653</v>
      </c>
      <c s="29" t="s">
        <v>660</v>
      </c>
      <c s="25" t="s">
        <v>47</v>
      </c>
      <c s="30" t="s">
        <v>661</v>
      </c>
      <c s="31" t="s">
        <v>164</v>
      </c>
      <c s="32">
        <v>6.848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1024</v>
      </c>
    </row>
    <row r="166" spans="1:5" ht="12.75">
      <c r="A166" s="36" t="s">
        <v>52</v>
      </c>
      <c r="E166" s="37" t="s">
        <v>1025</v>
      </c>
    </row>
    <row r="167" spans="1:5" ht="51">
      <c r="A167" t="s">
        <v>53</v>
      </c>
      <c r="E167" s="35" t="s">
        <v>664</v>
      </c>
    </row>
    <row r="168" spans="1:18" ht="12.75" customHeight="1">
      <c r="A168" s="6" t="s">
        <v>43</v>
      </c>
      <c s="6"/>
      <c s="40" t="s">
        <v>75</v>
      </c>
      <c s="6"/>
      <c s="27" t="s">
        <v>197</v>
      </c>
      <c s="6"/>
      <c s="6"/>
      <c s="6"/>
      <c s="41">
        <f>0+Q168</f>
      </c>
      <c r="O168">
        <f>0+R168</f>
      </c>
      <c r="Q168">
        <f>0+I169</f>
      </c>
      <c>
        <f>0+O169</f>
      </c>
    </row>
    <row r="169" spans="1:16" ht="12.75">
      <c r="A169" s="25" t="s">
        <v>45</v>
      </c>
      <c s="29" t="s">
        <v>659</v>
      </c>
      <c s="29" t="s">
        <v>1026</v>
      </c>
      <c s="25" t="s">
        <v>47</v>
      </c>
      <c s="30" t="s">
        <v>1027</v>
      </c>
      <c s="31" t="s">
        <v>200</v>
      </c>
      <c s="32">
        <v>17.5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1028</v>
      </c>
    </row>
    <row r="171" spans="1:5" ht="12.75">
      <c r="A171" s="36" t="s">
        <v>52</v>
      </c>
      <c r="E171" s="37" t="s">
        <v>47</v>
      </c>
    </row>
    <row r="172" spans="1:5" ht="255">
      <c r="A172" t="s">
        <v>53</v>
      </c>
      <c r="E172" s="35" t="s">
        <v>1029</v>
      </c>
    </row>
    <row r="173" spans="1:18" ht="12.75" customHeight="1">
      <c r="A173" s="6" t="s">
        <v>43</v>
      </c>
      <c s="6"/>
      <c s="40" t="s">
        <v>40</v>
      </c>
      <c s="6"/>
      <c s="27" t="s">
        <v>229</v>
      </c>
      <c s="6"/>
      <c s="6"/>
      <c s="6"/>
      <c s="41">
        <f>0+Q173</f>
      </c>
      <c r="O173">
        <f>0+R173</f>
      </c>
      <c r="Q173">
        <f>0+I174+I178+I182+I186+I190+I194+I198+I202+I206+I210+I214+I218+I222+I226+I230+I234+I238</f>
      </c>
      <c>
        <f>0+O174+O178+O182+O186+O190+O194+O198+O202+O206+O210+O214+O218+O222+O226+O230+O234+O238</f>
      </c>
    </row>
    <row r="174" spans="1:16" ht="12.75">
      <c r="A174" s="25" t="s">
        <v>45</v>
      </c>
      <c s="29" t="s">
        <v>665</v>
      </c>
      <c s="29" t="s">
        <v>759</v>
      </c>
      <c s="25" t="s">
        <v>47</v>
      </c>
      <c s="30" t="s">
        <v>760</v>
      </c>
      <c s="31" t="s">
        <v>200</v>
      </c>
      <c s="32">
        <v>21.48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1030</v>
      </c>
    </row>
    <row r="176" spans="1:5" ht="12.75">
      <c r="A176" s="36" t="s">
        <v>52</v>
      </c>
      <c r="E176" s="37" t="s">
        <v>1031</v>
      </c>
    </row>
    <row r="177" spans="1:5" ht="63.75">
      <c r="A177" t="s">
        <v>53</v>
      </c>
      <c r="E177" s="35" t="s">
        <v>755</v>
      </c>
    </row>
    <row r="178" spans="1:16" ht="25.5">
      <c r="A178" s="25" t="s">
        <v>45</v>
      </c>
      <c s="29" t="s">
        <v>669</v>
      </c>
      <c s="29" t="s">
        <v>1032</v>
      </c>
      <c s="25" t="s">
        <v>47</v>
      </c>
      <c s="30" t="s">
        <v>1033</v>
      </c>
      <c s="31" t="s">
        <v>200</v>
      </c>
      <c s="32">
        <v>33.4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50</v>
      </c>
      <c r="E179" s="35" t="s">
        <v>1034</v>
      </c>
    </row>
    <row r="180" spans="1:5" ht="12.75">
      <c r="A180" s="36" t="s">
        <v>52</v>
      </c>
      <c r="E180" s="37" t="s">
        <v>1035</v>
      </c>
    </row>
    <row r="181" spans="1:5" ht="38.25">
      <c r="A181" t="s">
        <v>53</v>
      </c>
      <c r="E181" s="35" t="s">
        <v>692</v>
      </c>
    </row>
    <row r="182" spans="1:16" ht="25.5">
      <c r="A182" s="25" t="s">
        <v>45</v>
      </c>
      <c s="29" t="s">
        <v>674</v>
      </c>
      <c s="29" t="s">
        <v>685</v>
      </c>
      <c s="25" t="s">
        <v>47</v>
      </c>
      <c s="30" t="s">
        <v>686</v>
      </c>
      <c s="31" t="s">
        <v>200</v>
      </c>
      <c s="32">
        <v>20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687</v>
      </c>
    </row>
    <row r="184" spans="1:5" ht="12.75">
      <c r="A184" s="36" t="s">
        <v>52</v>
      </c>
      <c r="E184" s="37" t="s">
        <v>47</v>
      </c>
    </row>
    <row r="185" spans="1:5" ht="76.5">
      <c r="A185" t="s">
        <v>53</v>
      </c>
      <c r="E185" s="35" t="s">
        <v>688</v>
      </c>
    </row>
    <row r="186" spans="1:16" ht="12.75">
      <c r="A186" s="25" t="s">
        <v>45</v>
      </c>
      <c s="29" t="s">
        <v>676</v>
      </c>
      <c s="29" t="s">
        <v>690</v>
      </c>
      <c s="25" t="s">
        <v>47</v>
      </c>
      <c s="30" t="s">
        <v>691</v>
      </c>
      <c s="31" t="s">
        <v>200</v>
      </c>
      <c s="32">
        <v>20</v>
      </c>
      <c s="33">
        <v>0</v>
      </c>
      <c s="33">
        <f>ROUND(ROUND(H186,2)*ROUND(G186,3),2)</f>
      </c>
      <c r="O186">
        <f>(I186*21)/100</f>
      </c>
      <c t="s">
        <v>23</v>
      </c>
    </row>
    <row r="187" spans="1:5" ht="12.75">
      <c r="A187" s="34" t="s">
        <v>50</v>
      </c>
      <c r="E187" s="35" t="s">
        <v>47</v>
      </c>
    </row>
    <row r="188" spans="1:5" ht="12.75">
      <c r="A188" s="36" t="s">
        <v>52</v>
      </c>
      <c r="E188" s="37" t="s">
        <v>47</v>
      </c>
    </row>
    <row r="189" spans="1:5" ht="38.25">
      <c r="A189" t="s">
        <v>53</v>
      </c>
      <c r="E189" s="35" t="s">
        <v>692</v>
      </c>
    </row>
    <row r="190" spans="1:16" ht="12.75">
      <c r="A190" s="25" t="s">
        <v>45</v>
      </c>
      <c s="29" t="s">
        <v>680</v>
      </c>
      <c s="29" t="s">
        <v>694</v>
      </c>
      <c s="25" t="s">
        <v>47</v>
      </c>
      <c s="30" t="s">
        <v>695</v>
      </c>
      <c s="31" t="s">
        <v>696</v>
      </c>
      <c s="32">
        <v>4200</v>
      </c>
      <c s="33">
        <v>0</v>
      </c>
      <c s="33">
        <f>ROUND(ROUND(H190,2)*ROUND(G190,3),2)</f>
      </c>
      <c r="O190">
        <f>(I190*21)/100</f>
      </c>
      <c t="s">
        <v>23</v>
      </c>
    </row>
    <row r="191" spans="1:5" ht="12.75">
      <c r="A191" s="34" t="s">
        <v>50</v>
      </c>
      <c r="E191" s="35" t="s">
        <v>47</v>
      </c>
    </row>
    <row r="192" spans="1:5" ht="12.75">
      <c r="A192" s="36" t="s">
        <v>52</v>
      </c>
      <c r="E192" s="37" t="s">
        <v>1036</v>
      </c>
    </row>
    <row r="193" spans="1:5" ht="25.5">
      <c r="A193" t="s">
        <v>53</v>
      </c>
      <c r="E193" s="35" t="s">
        <v>699</v>
      </c>
    </row>
    <row r="194" spans="1:16" ht="12.75">
      <c r="A194" s="25" t="s">
        <v>45</v>
      </c>
      <c s="29" t="s">
        <v>684</v>
      </c>
      <c s="29" t="s">
        <v>1037</v>
      </c>
      <c s="25" t="s">
        <v>47</v>
      </c>
      <c s="30" t="s">
        <v>1038</v>
      </c>
      <c s="31" t="s">
        <v>73</v>
      </c>
      <c s="32">
        <v>2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50</v>
      </c>
      <c r="E195" s="35" t="s">
        <v>47</v>
      </c>
    </row>
    <row r="196" spans="1:5" ht="12.75">
      <c r="A196" s="36" t="s">
        <v>52</v>
      </c>
      <c r="E196" s="37" t="s">
        <v>47</v>
      </c>
    </row>
    <row r="197" spans="1:5" ht="25.5">
      <c r="A197" t="s">
        <v>53</v>
      </c>
      <c r="E197" s="35" t="s">
        <v>1039</v>
      </c>
    </row>
    <row r="198" spans="1:16" ht="12.75">
      <c r="A198" s="25" t="s">
        <v>45</v>
      </c>
      <c s="29" t="s">
        <v>689</v>
      </c>
      <c s="29" t="s">
        <v>243</v>
      </c>
      <c s="25" t="s">
        <v>47</v>
      </c>
      <c s="30" t="s">
        <v>244</v>
      </c>
      <c s="31" t="s">
        <v>200</v>
      </c>
      <c s="32">
        <v>4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12.75">
      <c r="A199" s="34" t="s">
        <v>50</v>
      </c>
      <c r="E199" s="35" t="s">
        <v>47</v>
      </c>
    </row>
    <row r="200" spans="1:5" ht="12.75">
      <c r="A200" s="36" t="s">
        <v>52</v>
      </c>
      <c r="E200" s="37" t="s">
        <v>1040</v>
      </c>
    </row>
    <row r="201" spans="1:5" ht="51">
      <c r="A201" t="s">
        <v>53</v>
      </c>
      <c r="E201" s="35" t="s">
        <v>1041</v>
      </c>
    </row>
    <row r="202" spans="1:16" ht="12.75">
      <c r="A202" s="25" t="s">
        <v>45</v>
      </c>
      <c s="29" t="s">
        <v>693</v>
      </c>
      <c s="29" t="s">
        <v>255</v>
      </c>
      <c s="25" t="s">
        <v>47</v>
      </c>
      <c s="30" t="s">
        <v>256</v>
      </c>
      <c s="31" t="s">
        <v>200</v>
      </c>
      <c s="32">
        <v>21.6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12.75">
      <c r="A203" s="34" t="s">
        <v>50</v>
      </c>
      <c r="E203" s="35" t="s">
        <v>1042</v>
      </c>
    </row>
    <row r="204" spans="1:5" ht="12.75">
      <c r="A204" s="36" t="s">
        <v>52</v>
      </c>
      <c r="E204" s="37" t="s">
        <v>1043</v>
      </c>
    </row>
    <row r="205" spans="1:5" ht="25.5">
      <c r="A205" t="s">
        <v>53</v>
      </c>
      <c r="E205" s="35" t="s">
        <v>259</v>
      </c>
    </row>
    <row r="206" spans="1:16" ht="12.75">
      <c r="A206" s="25" t="s">
        <v>45</v>
      </c>
      <c s="29" t="s">
        <v>767</v>
      </c>
      <c s="29" t="s">
        <v>1044</v>
      </c>
      <c s="25" t="s">
        <v>47</v>
      </c>
      <c s="30" t="s">
        <v>1045</v>
      </c>
      <c s="31" t="s">
        <v>200</v>
      </c>
      <c s="32">
        <v>21.6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25.5">
      <c r="A207" s="34" t="s">
        <v>50</v>
      </c>
      <c r="E207" s="35" t="s">
        <v>1046</v>
      </c>
    </row>
    <row r="208" spans="1:5" ht="12.75">
      <c r="A208" s="36" t="s">
        <v>52</v>
      </c>
      <c r="E208" s="37" t="s">
        <v>47</v>
      </c>
    </row>
    <row r="209" spans="1:5" ht="38.25">
      <c r="A209" t="s">
        <v>53</v>
      </c>
      <c r="E209" s="35" t="s">
        <v>1047</v>
      </c>
    </row>
    <row r="210" spans="1:16" ht="12.75">
      <c r="A210" s="25" t="s">
        <v>45</v>
      </c>
      <c s="29" t="s">
        <v>772</v>
      </c>
      <c s="29" t="s">
        <v>768</v>
      </c>
      <c s="25" t="s">
        <v>47</v>
      </c>
      <c s="30" t="s">
        <v>769</v>
      </c>
      <c s="31" t="s">
        <v>132</v>
      </c>
      <c s="32">
        <v>2.447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25.5">
      <c r="A211" s="34" t="s">
        <v>50</v>
      </c>
      <c r="E211" s="35" t="s">
        <v>1048</v>
      </c>
    </row>
    <row r="212" spans="1:5" ht="12.75">
      <c r="A212" s="36" t="s">
        <v>52</v>
      </c>
      <c r="E212" s="37" t="s">
        <v>1049</v>
      </c>
    </row>
    <row r="213" spans="1:5" ht="369.75">
      <c r="A213" t="s">
        <v>53</v>
      </c>
      <c r="E213" s="35" t="s">
        <v>604</v>
      </c>
    </row>
    <row r="214" spans="1:16" ht="12.75">
      <c r="A214" s="25" t="s">
        <v>45</v>
      </c>
      <c s="29" t="s">
        <v>778</v>
      </c>
      <c s="29" t="s">
        <v>1050</v>
      </c>
      <c s="25" t="s">
        <v>47</v>
      </c>
      <c s="30" t="s">
        <v>1051</v>
      </c>
      <c s="31" t="s">
        <v>73</v>
      </c>
      <c s="32">
        <v>2</v>
      </c>
      <c s="33">
        <v>0</v>
      </c>
      <c s="33">
        <f>ROUND(ROUND(H214,2)*ROUND(G214,3),2)</f>
      </c>
      <c r="O214">
        <f>(I214*21)/100</f>
      </c>
      <c t="s">
        <v>23</v>
      </c>
    </row>
    <row r="215" spans="1:5" ht="12.75">
      <c r="A215" s="34" t="s">
        <v>50</v>
      </c>
      <c r="E215" s="35" t="s">
        <v>1052</v>
      </c>
    </row>
    <row r="216" spans="1:5" ht="12.75">
      <c r="A216" s="36" t="s">
        <v>52</v>
      </c>
      <c r="E216" s="37" t="s">
        <v>47</v>
      </c>
    </row>
    <row r="217" spans="1:5" ht="267.75">
      <c r="A217" t="s">
        <v>53</v>
      </c>
      <c r="E217" s="35" t="s">
        <v>1053</v>
      </c>
    </row>
    <row r="218" spans="1:16" ht="12.75">
      <c r="A218" s="25" t="s">
        <v>45</v>
      </c>
      <c s="29" t="s">
        <v>903</v>
      </c>
      <c s="29" t="s">
        <v>1054</v>
      </c>
      <c s="25" t="s">
        <v>47</v>
      </c>
      <c s="30" t="s">
        <v>1055</v>
      </c>
      <c s="31" t="s">
        <v>164</v>
      </c>
      <c s="32">
        <v>3.5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25.5">
      <c r="A219" s="34" t="s">
        <v>50</v>
      </c>
      <c r="E219" s="35" t="s">
        <v>1056</v>
      </c>
    </row>
    <row r="220" spans="1:5" ht="12.75">
      <c r="A220" s="36" t="s">
        <v>52</v>
      </c>
      <c r="E220" s="37" t="s">
        <v>1057</v>
      </c>
    </row>
    <row r="221" spans="1:5" ht="25.5">
      <c r="A221" t="s">
        <v>53</v>
      </c>
      <c r="E221" s="35" t="s">
        <v>1058</v>
      </c>
    </row>
    <row r="222" spans="1:16" ht="12.75">
      <c r="A222" s="25" t="s">
        <v>45</v>
      </c>
      <c s="29" t="s">
        <v>905</v>
      </c>
      <c s="29" t="s">
        <v>1059</v>
      </c>
      <c s="25" t="s">
        <v>47</v>
      </c>
      <c s="30" t="s">
        <v>1060</v>
      </c>
      <c s="31" t="s">
        <v>164</v>
      </c>
      <c s="32">
        <v>294.656</v>
      </c>
      <c s="33">
        <v>0</v>
      </c>
      <c s="33">
        <f>ROUND(ROUND(H222,2)*ROUND(G222,3),2)</f>
      </c>
      <c r="O222">
        <f>(I222*21)/100</f>
      </c>
      <c t="s">
        <v>23</v>
      </c>
    </row>
    <row r="223" spans="1:5" ht="25.5">
      <c r="A223" s="34" t="s">
        <v>50</v>
      </c>
      <c r="E223" s="35" t="s">
        <v>1061</v>
      </c>
    </row>
    <row r="224" spans="1:5" ht="127.5">
      <c r="A224" s="36" t="s">
        <v>52</v>
      </c>
      <c r="E224" s="37" t="s">
        <v>1062</v>
      </c>
    </row>
    <row r="225" spans="1:5" ht="25.5">
      <c r="A225" t="s">
        <v>53</v>
      </c>
      <c r="E225" s="35" t="s">
        <v>1058</v>
      </c>
    </row>
    <row r="226" spans="1:16" ht="12.75">
      <c r="A226" s="25" t="s">
        <v>45</v>
      </c>
      <c s="29" t="s">
        <v>912</v>
      </c>
      <c s="29" t="s">
        <v>919</v>
      </c>
      <c s="25" t="s">
        <v>47</v>
      </c>
      <c s="30" t="s">
        <v>920</v>
      </c>
      <c s="31" t="s">
        <v>132</v>
      </c>
      <c s="32">
        <v>4.158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50</v>
      </c>
      <c r="E227" s="35" t="s">
        <v>1063</v>
      </c>
    </row>
    <row r="228" spans="1:5" ht="12.75">
      <c r="A228" s="36" t="s">
        <v>52</v>
      </c>
      <c r="E228" s="37" t="s">
        <v>1064</v>
      </c>
    </row>
    <row r="229" spans="1:5" ht="102">
      <c r="A229" t="s">
        <v>53</v>
      </c>
      <c r="E229" s="35" t="s">
        <v>777</v>
      </c>
    </row>
    <row r="230" spans="1:16" ht="12.75">
      <c r="A230" s="25" t="s">
        <v>45</v>
      </c>
      <c s="29" t="s">
        <v>915</v>
      </c>
      <c s="29" t="s">
        <v>1065</v>
      </c>
      <c s="25" t="s">
        <v>47</v>
      </c>
      <c s="30" t="s">
        <v>1066</v>
      </c>
      <c s="31" t="s">
        <v>73</v>
      </c>
      <c s="32">
        <v>2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25.5">
      <c r="A231" s="34" t="s">
        <v>50</v>
      </c>
      <c r="E231" s="35" t="s">
        <v>1067</v>
      </c>
    </row>
    <row r="232" spans="1:5" ht="12.75">
      <c r="A232" s="36" t="s">
        <v>52</v>
      </c>
      <c r="E232" s="37" t="s">
        <v>47</v>
      </c>
    </row>
    <row r="233" spans="1:5" ht="76.5">
      <c r="A233" t="s">
        <v>53</v>
      </c>
      <c r="E233" s="35" t="s">
        <v>1068</v>
      </c>
    </row>
    <row r="234" spans="1:16" ht="12.75">
      <c r="A234" s="25" t="s">
        <v>45</v>
      </c>
      <c s="29" t="s">
        <v>918</v>
      </c>
      <c s="29" t="s">
        <v>1069</v>
      </c>
      <c s="25" t="s">
        <v>47</v>
      </c>
      <c s="30" t="s">
        <v>1070</v>
      </c>
      <c s="31" t="s">
        <v>132</v>
      </c>
      <c s="32">
        <v>16.015</v>
      </c>
      <c s="33">
        <v>0</v>
      </c>
      <c s="33">
        <f>ROUND(ROUND(H234,2)*ROUND(G234,3),2)</f>
      </c>
      <c r="O234">
        <f>(I234*21)/100</f>
      </c>
      <c t="s">
        <v>23</v>
      </c>
    </row>
    <row r="235" spans="1:5" ht="12.75">
      <c r="A235" s="34" t="s">
        <v>50</v>
      </c>
      <c r="E235" s="35" t="s">
        <v>1071</v>
      </c>
    </row>
    <row r="236" spans="1:5" ht="12.75">
      <c r="A236" s="36" t="s">
        <v>52</v>
      </c>
      <c r="E236" s="37" t="s">
        <v>1072</v>
      </c>
    </row>
    <row r="237" spans="1:5" ht="114.75">
      <c r="A237" t="s">
        <v>53</v>
      </c>
      <c r="E237" s="35" t="s">
        <v>1073</v>
      </c>
    </row>
    <row r="238" spans="1:16" ht="12.75">
      <c r="A238" s="25" t="s">
        <v>45</v>
      </c>
      <c s="29" t="s">
        <v>1074</v>
      </c>
      <c s="29" t="s">
        <v>1075</v>
      </c>
      <c s="25" t="s">
        <v>47</v>
      </c>
      <c s="30" t="s">
        <v>1076</v>
      </c>
      <c s="31" t="s">
        <v>164</v>
      </c>
      <c s="32">
        <v>105.5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12.75">
      <c r="A239" s="34" t="s">
        <v>50</v>
      </c>
      <c r="E239" s="35" t="s">
        <v>1071</v>
      </c>
    </row>
    <row r="240" spans="1:5" ht="12.75">
      <c r="A240" s="36" t="s">
        <v>52</v>
      </c>
      <c r="E240" s="37" t="s">
        <v>1077</v>
      </c>
    </row>
    <row r="241" spans="1:5" ht="114.75">
      <c r="A241" t="s">
        <v>53</v>
      </c>
      <c r="E241" s="35" t="s">
        <v>1073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0+O8+O13+O26+O31+O36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1078</v>
      </c>
      <c s="38">
        <f>0+I8+I13+I26+I31+I36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1078</v>
      </c>
      <c s="6"/>
      <c s="18" t="s">
        <v>1079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118</v>
      </c>
      <c s="25" t="s">
        <v>47</v>
      </c>
      <c s="30" t="s">
        <v>119</v>
      </c>
      <c s="31" t="s">
        <v>120</v>
      </c>
      <c s="32">
        <v>204.75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12.75">
      <c r="A11" s="36" t="s">
        <v>52</v>
      </c>
      <c r="E11" s="37" t="s">
        <v>1080</v>
      </c>
    </row>
    <row r="12" spans="1:5" ht="25.5">
      <c r="A12" t="s">
        <v>53</v>
      </c>
      <c r="E12" s="35" t="s">
        <v>123</v>
      </c>
    </row>
    <row r="13" spans="1:18" ht="12.75" customHeight="1">
      <c r="A13" s="6" t="s">
        <v>43</v>
      </c>
      <c s="6"/>
      <c s="40" t="s">
        <v>29</v>
      </c>
      <c s="6"/>
      <c s="27" t="s">
        <v>129</v>
      </c>
      <c s="6"/>
      <c s="6"/>
      <c s="6"/>
      <c s="41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23</v>
      </c>
      <c s="29" t="s">
        <v>149</v>
      </c>
      <c s="25" t="s">
        <v>47</v>
      </c>
      <c s="30" t="s">
        <v>150</v>
      </c>
      <c s="31" t="s">
        <v>132</v>
      </c>
      <c s="32">
        <v>113.75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146</v>
      </c>
    </row>
    <row r="16" spans="1:5" ht="12.75">
      <c r="A16" s="36" t="s">
        <v>52</v>
      </c>
      <c r="E16" s="37" t="s">
        <v>1081</v>
      </c>
    </row>
    <row r="17" spans="1:5" ht="318.75">
      <c r="A17" t="s">
        <v>53</v>
      </c>
      <c r="E17" s="35" t="s">
        <v>153</v>
      </c>
    </row>
    <row r="18" spans="1:16" ht="12.75">
      <c r="A18" s="25" t="s">
        <v>45</v>
      </c>
      <c s="29" t="s">
        <v>22</v>
      </c>
      <c s="29" t="s">
        <v>158</v>
      </c>
      <c s="25" t="s">
        <v>47</v>
      </c>
      <c s="30" t="s">
        <v>159</v>
      </c>
      <c s="31" t="s">
        <v>132</v>
      </c>
      <c s="32">
        <v>32.5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1082</v>
      </c>
    </row>
    <row r="20" spans="1:5" ht="12.75">
      <c r="A20" s="36" t="s">
        <v>52</v>
      </c>
      <c r="E20" s="37" t="s">
        <v>1083</v>
      </c>
    </row>
    <row r="21" spans="1:5" ht="280.5">
      <c r="A21" t="s">
        <v>53</v>
      </c>
      <c r="E21" s="35" t="s">
        <v>161</v>
      </c>
    </row>
    <row r="22" spans="1:16" ht="12.75">
      <c r="A22" s="25" t="s">
        <v>45</v>
      </c>
      <c s="29" t="s">
        <v>33</v>
      </c>
      <c s="29" t="s">
        <v>162</v>
      </c>
      <c s="25" t="s">
        <v>47</v>
      </c>
      <c s="30" t="s">
        <v>163</v>
      </c>
      <c s="31" t="s">
        <v>164</v>
      </c>
      <c s="32">
        <v>97.5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165</v>
      </c>
    </row>
    <row r="24" spans="1:5" ht="25.5">
      <c r="A24" s="36" t="s">
        <v>52</v>
      </c>
      <c r="E24" s="37" t="s">
        <v>1084</v>
      </c>
    </row>
    <row r="25" spans="1:5" ht="25.5">
      <c r="A25" t="s">
        <v>53</v>
      </c>
      <c r="E25" s="35" t="s">
        <v>167</v>
      </c>
    </row>
    <row r="26" spans="1:18" ht="12.75" customHeight="1">
      <c r="A26" s="6" t="s">
        <v>43</v>
      </c>
      <c s="6"/>
      <c s="40" t="s">
        <v>22</v>
      </c>
      <c s="6"/>
      <c s="27" t="s">
        <v>589</v>
      </c>
      <c s="6"/>
      <c s="6"/>
      <c s="6"/>
      <c s="41">
        <f>0+Q26</f>
      </c>
      <c r="O26">
        <f>0+R26</f>
      </c>
      <c r="Q26">
        <f>0+I27</f>
      </c>
      <c>
        <f>0+O27</f>
      </c>
    </row>
    <row r="27" spans="1:16" ht="25.5">
      <c r="A27" s="25" t="s">
        <v>45</v>
      </c>
      <c s="29" t="s">
        <v>35</v>
      </c>
      <c s="29" t="s">
        <v>1085</v>
      </c>
      <c s="25" t="s">
        <v>47</v>
      </c>
      <c s="30" t="s">
        <v>1086</v>
      </c>
      <c s="31" t="s">
        <v>132</v>
      </c>
      <c s="32">
        <v>65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1087</v>
      </c>
    </row>
    <row r="29" spans="1:5" ht="12.75">
      <c r="A29" s="36" t="s">
        <v>52</v>
      </c>
      <c r="E29" s="37" t="s">
        <v>1088</v>
      </c>
    </row>
    <row r="30" spans="1:5" ht="25.5">
      <c r="A30" t="s">
        <v>53</v>
      </c>
      <c r="E30" s="35" t="s">
        <v>1089</v>
      </c>
    </row>
    <row r="31" spans="1:18" ht="12.75" customHeight="1">
      <c r="A31" s="6" t="s">
        <v>43</v>
      </c>
      <c s="6"/>
      <c s="40" t="s">
        <v>35</v>
      </c>
      <c s="6"/>
      <c s="27" t="s">
        <v>168</v>
      </c>
      <c s="6"/>
      <c s="6"/>
      <c s="6"/>
      <c s="41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37</v>
      </c>
      <c s="29" t="s">
        <v>1090</v>
      </c>
      <c s="25" t="s">
        <v>47</v>
      </c>
      <c s="30" t="s">
        <v>1091</v>
      </c>
      <c s="31" t="s">
        <v>164</v>
      </c>
      <c s="32">
        <v>97.5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1092</v>
      </c>
    </row>
    <row r="34" spans="1:5" ht="12.75">
      <c r="A34" s="36" t="s">
        <v>52</v>
      </c>
      <c r="E34" s="37" t="s">
        <v>1093</v>
      </c>
    </row>
    <row r="35" spans="1:5" ht="51">
      <c r="A35" t="s">
        <v>53</v>
      </c>
      <c r="E35" s="35" t="s">
        <v>351</v>
      </c>
    </row>
    <row r="36" spans="1:18" ht="12.75" customHeight="1">
      <c r="A36" s="6" t="s">
        <v>43</v>
      </c>
      <c s="6"/>
      <c s="40" t="s">
        <v>40</v>
      </c>
      <c s="6"/>
      <c s="27" t="s">
        <v>229</v>
      </c>
      <c s="6"/>
      <c s="6"/>
      <c s="6"/>
      <c s="41">
        <f>0+Q36</f>
      </c>
      <c r="O36">
        <f>0+R36</f>
      </c>
      <c r="Q36">
        <f>0+I37+I41</f>
      </c>
      <c>
        <f>0+O37+O41</f>
      </c>
    </row>
    <row r="37" spans="1:16" ht="25.5">
      <c r="A37" s="25" t="s">
        <v>45</v>
      </c>
      <c s="29" t="s">
        <v>70</v>
      </c>
      <c s="29" t="s">
        <v>231</v>
      </c>
      <c s="25" t="s">
        <v>47</v>
      </c>
      <c s="30" t="s">
        <v>232</v>
      </c>
      <c s="31" t="s">
        <v>200</v>
      </c>
      <c s="32">
        <v>65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233</v>
      </c>
    </row>
    <row r="39" spans="1:5" ht="12.75">
      <c r="A39" s="36" t="s">
        <v>52</v>
      </c>
      <c r="E39" s="37" t="s">
        <v>1094</v>
      </c>
    </row>
    <row r="40" spans="1:5" ht="127.5">
      <c r="A40" t="s">
        <v>53</v>
      </c>
      <c r="E40" s="35" t="s">
        <v>235</v>
      </c>
    </row>
    <row r="41" spans="1:16" ht="25.5">
      <c r="A41" s="25" t="s">
        <v>45</v>
      </c>
      <c s="29" t="s">
        <v>75</v>
      </c>
      <c s="29" t="s">
        <v>237</v>
      </c>
      <c s="25" t="s">
        <v>47</v>
      </c>
      <c s="30" t="s">
        <v>238</v>
      </c>
      <c s="31" t="s">
        <v>200</v>
      </c>
      <c s="32">
        <v>65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239</v>
      </c>
    </row>
    <row r="43" spans="1:5" ht="12.75">
      <c r="A43" s="36" t="s">
        <v>52</v>
      </c>
      <c r="E43" s="37" t="s">
        <v>1095</v>
      </c>
    </row>
    <row r="44" spans="1:5" ht="38.25">
      <c r="A44" t="s">
        <v>53</v>
      </c>
      <c r="E44" s="35" t="s">
        <v>241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0+O8+O33+O78+O83+O88+O105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1096</v>
      </c>
      <c s="38">
        <f>0+I8+I33+I78+I83+I88+I105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1096</v>
      </c>
      <c s="6"/>
      <c s="18" t="s">
        <v>1097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477</v>
      </c>
      <c s="25" t="s">
        <v>47</v>
      </c>
      <c s="30" t="s">
        <v>119</v>
      </c>
      <c s="31" t="s">
        <v>132</v>
      </c>
      <c s="32">
        <v>345.875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1098</v>
      </c>
    </row>
    <row r="11" spans="1:5" ht="25.5">
      <c r="A11" s="36" t="s">
        <v>52</v>
      </c>
      <c r="E11" s="37" t="s">
        <v>1099</v>
      </c>
    </row>
    <row r="12" spans="1:5" ht="25.5">
      <c r="A12" t="s">
        <v>53</v>
      </c>
      <c r="E12" s="35" t="s">
        <v>123</v>
      </c>
    </row>
    <row r="13" spans="1:16" ht="12.75">
      <c r="A13" s="25" t="s">
        <v>45</v>
      </c>
      <c s="29" t="s">
        <v>23</v>
      </c>
      <c s="29" t="s">
        <v>1100</v>
      </c>
      <c s="25" t="s">
        <v>47</v>
      </c>
      <c s="30" t="s">
        <v>1101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1102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1103</v>
      </c>
      <c s="25" t="s">
        <v>47</v>
      </c>
      <c s="30" t="s">
        <v>1104</v>
      </c>
      <c s="31" t="s">
        <v>164</v>
      </c>
      <c s="32">
        <v>120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1105</v>
      </c>
    </row>
    <row r="20" spans="1:5" ht="12.75">
      <c r="A20" t="s">
        <v>53</v>
      </c>
      <c r="E20" s="35" t="s">
        <v>54</v>
      </c>
    </row>
    <row r="21" spans="1:16" ht="12.75">
      <c r="A21" s="25" t="s">
        <v>45</v>
      </c>
      <c s="29" t="s">
        <v>33</v>
      </c>
      <c s="29" t="s">
        <v>1106</v>
      </c>
      <c s="25" t="s">
        <v>47</v>
      </c>
      <c s="30" t="s">
        <v>1107</v>
      </c>
      <c s="31" t="s">
        <v>1108</v>
      </c>
      <c s="32">
        <v>7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1109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54</v>
      </c>
    </row>
    <row r="25" spans="1:16" ht="12.75">
      <c r="A25" s="25" t="s">
        <v>45</v>
      </c>
      <c s="29" t="s">
        <v>35</v>
      </c>
      <c s="29" t="s">
        <v>1110</v>
      </c>
      <c s="25" t="s">
        <v>47</v>
      </c>
      <c s="30" t="s">
        <v>1111</v>
      </c>
      <c s="31" t="s">
        <v>164</v>
      </c>
      <c s="32">
        <v>120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54</v>
      </c>
    </row>
    <row r="29" spans="1:16" ht="12.75">
      <c r="A29" s="25" t="s">
        <v>45</v>
      </c>
      <c s="29" t="s">
        <v>37</v>
      </c>
      <c s="29" t="s">
        <v>101</v>
      </c>
      <c s="25" t="s">
        <v>47</v>
      </c>
      <c s="30" t="s">
        <v>102</v>
      </c>
      <c s="31" t="s">
        <v>73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52</v>
      </c>
      <c r="E31" s="37" t="s">
        <v>47</v>
      </c>
    </row>
    <row r="32" spans="1:5" ht="51">
      <c r="A32" t="s">
        <v>53</v>
      </c>
      <c r="E32" s="35" t="s">
        <v>104</v>
      </c>
    </row>
    <row r="33" spans="1:18" ht="12.75" customHeight="1">
      <c r="A33" s="6" t="s">
        <v>43</v>
      </c>
      <c s="6"/>
      <c s="40" t="s">
        <v>29</v>
      </c>
      <c s="6"/>
      <c s="27" t="s">
        <v>129</v>
      </c>
      <c s="6"/>
      <c s="6"/>
      <c s="6"/>
      <c s="41">
        <f>0+Q33</f>
      </c>
      <c r="O33">
        <f>0+R33</f>
      </c>
      <c r="Q33">
        <f>0+I34+I38+I42+I46+I50+I54+I58+I62+I66+I70+I74</f>
      </c>
      <c>
        <f>0+O34+O38+O42+O46+O50+O54+O58+O62+O66+O70+O74</f>
      </c>
    </row>
    <row r="34" spans="1:16" ht="12.75">
      <c r="A34" s="25" t="s">
        <v>45</v>
      </c>
      <c s="29" t="s">
        <v>70</v>
      </c>
      <c s="29" t="s">
        <v>1112</v>
      </c>
      <c s="25" t="s">
        <v>47</v>
      </c>
      <c s="30" t="s">
        <v>1113</v>
      </c>
      <c s="31" t="s">
        <v>132</v>
      </c>
      <c s="32">
        <v>18.8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1114</v>
      </c>
    </row>
    <row r="36" spans="1:5" ht="12.75">
      <c r="A36" s="36" t="s">
        <v>52</v>
      </c>
      <c r="E36" s="37" t="s">
        <v>1115</v>
      </c>
    </row>
    <row r="37" spans="1:5" ht="63.75">
      <c r="A37" t="s">
        <v>53</v>
      </c>
      <c r="E37" s="35" t="s">
        <v>135</v>
      </c>
    </row>
    <row r="38" spans="1:16" ht="25.5">
      <c r="A38" s="25" t="s">
        <v>45</v>
      </c>
      <c s="29" t="s">
        <v>75</v>
      </c>
      <c s="29" t="s">
        <v>1116</v>
      </c>
      <c s="25" t="s">
        <v>47</v>
      </c>
      <c s="30" t="s">
        <v>1117</v>
      </c>
      <c s="31" t="s">
        <v>132</v>
      </c>
      <c s="32">
        <v>47.5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1118</v>
      </c>
    </row>
    <row r="40" spans="1:5" ht="12.75">
      <c r="A40" s="36" t="s">
        <v>52</v>
      </c>
      <c r="E40" s="37" t="s">
        <v>1119</v>
      </c>
    </row>
    <row r="41" spans="1:5" ht="63.75">
      <c r="A41" t="s">
        <v>53</v>
      </c>
      <c r="E41" s="35" t="s">
        <v>135</v>
      </c>
    </row>
    <row r="42" spans="1:16" ht="12.75">
      <c r="A42" s="25" t="s">
        <v>45</v>
      </c>
      <c s="29" t="s">
        <v>40</v>
      </c>
      <c s="29" t="s">
        <v>1120</v>
      </c>
      <c s="25" t="s">
        <v>47</v>
      </c>
      <c s="30" t="s">
        <v>1121</v>
      </c>
      <c s="31" t="s">
        <v>132</v>
      </c>
      <c s="32">
        <v>8.55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1122</v>
      </c>
    </row>
    <row r="44" spans="1:5" ht="12.75">
      <c r="A44" s="36" t="s">
        <v>52</v>
      </c>
      <c r="E44" s="37" t="s">
        <v>1123</v>
      </c>
    </row>
    <row r="45" spans="1:5" ht="63.75">
      <c r="A45" t="s">
        <v>53</v>
      </c>
      <c r="E45" s="35" t="s">
        <v>135</v>
      </c>
    </row>
    <row r="46" spans="1:16" ht="12.75">
      <c r="A46" s="25" t="s">
        <v>45</v>
      </c>
      <c s="29" t="s">
        <v>42</v>
      </c>
      <c s="29" t="s">
        <v>136</v>
      </c>
      <c s="25" t="s">
        <v>47</v>
      </c>
      <c s="30" t="s">
        <v>137</v>
      </c>
      <c s="31" t="s">
        <v>132</v>
      </c>
      <c s="32">
        <v>5.702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1124</v>
      </c>
    </row>
    <row r="48" spans="1:5" ht="12.75">
      <c r="A48" s="36" t="s">
        <v>52</v>
      </c>
      <c r="E48" s="37" t="s">
        <v>1125</v>
      </c>
    </row>
    <row r="49" spans="1:5" ht="63.75">
      <c r="A49" t="s">
        <v>53</v>
      </c>
      <c r="E49" s="35" t="s">
        <v>135</v>
      </c>
    </row>
    <row r="50" spans="1:16" ht="12.75">
      <c r="A50" s="25" t="s">
        <v>45</v>
      </c>
      <c s="29" t="s">
        <v>81</v>
      </c>
      <c s="29" t="s">
        <v>1126</v>
      </c>
      <c s="25" t="s">
        <v>47</v>
      </c>
      <c s="30" t="s">
        <v>1127</v>
      </c>
      <c s="31" t="s">
        <v>132</v>
      </c>
      <c s="32">
        <v>43.65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1128</v>
      </c>
    </row>
    <row r="52" spans="1:5" ht="12.75">
      <c r="A52" s="36" t="s">
        <v>52</v>
      </c>
      <c r="E52" s="37" t="s">
        <v>1129</v>
      </c>
    </row>
    <row r="53" spans="1:5" ht="38.25">
      <c r="A53" t="s">
        <v>53</v>
      </c>
      <c r="E53" s="35" t="s">
        <v>1130</v>
      </c>
    </row>
    <row r="54" spans="1:16" ht="12.75">
      <c r="A54" s="25" t="s">
        <v>45</v>
      </c>
      <c s="29" t="s">
        <v>84</v>
      </c>
      <c s="29" t="s">
        <v>1131</v>
      </c>
      <c s="25" t="s">
        <v>47</v>
      </c>
      <c s="30" t="s">
        <v>1132</v>
      </c>
      <c s="31" t="s">
        <v>132</v>
      </c>
      <c s="32">
        <v>155.875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1133</v>
      </c>
    </row>
    <row r="56" spans="1:5" ht="12.75">
      <c r="A56" s="36" t="s">
        <v>52</v>
      </c>
      <c r="E56" s="37" t="s">
        <v>1134</v>
      </c>
    </row>
    <row r="57" spans="1:5" ht="369.75">
      <c r="A57" t="s">
        <v>53</v>
      </c>
      <c r="E57" s="35" t="s">
        <v>1135</v>
      </c>
    </row>
    <row r="58" spans="1:16" ht="12.75">
      <c r="A58" s="25" t="s">
        <v>45</v>
      </c>
      <c s="29" t="s">
        <v>87</v>
      </c>
      <c s="29" t="s">
        <v>1136</v>
      </c>
      <c s="25" t="s">
        <v>47</v>
      </c>
      <c s="30" t="s">
        <v>1137</v>
      </c>
      <c s="31" t="s">
        <v>132</v>
      </c>
      <c s="32">
        <v>155.875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52</v>
      </c>
      <c r="E60" s="37" t="s">
        <v>1134</v>
      </c>
    </row>
    <row r="61" spans="1:5" ht="306">
      <c r="A61" t="s">
        <v>53</v>
      </c>
      <c r="E61" s="35" t="s">
        <v>1138</v>
      </c>
    </row>
    <row r="62" spans="1:16" ht="12.75">
      <c r="A62" s="25" t="s">
        <v>45</v>
      </c>
      <c s="29" t="s">
        <v>91</v>
      </c>
      <c s="29" t="s">
        <v>1139</v>
      </c>
      <c s="25" t="s">
        <v>47</v>
      </c>
      <c s="30" t="s">
        <v>1140</v>
      </c>
      <c s="31" t="s">
        <v>132</v>
      </c>
      <c s="32">
        <v>155.875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1141</v>
      </c>
    </row>
    <row r="64" spans="1:5" ht="12.75">
      <c r="A64" s="36" t="s">
        <v>52</v>
      </c>
      <c r="E64" s="37" t="s">
        <v>1142</v>
      </c>
    </row>
    <row r="65" spans="1:5" ht="267.75">
      <c r="A65" t="s">
        <v>53</v>
      </c>
      <c r="E65" s="35" t="s">
        <v>513</v>
      </c>
    </row>
    <row r="66" spans="1:16" ht="12.75">
      <c r="A66" s="25" t="s">
        <v>45</v>
      </c>
      <c s="29" t="s">
        <v>96</v>
      </c>
      <c s="29" t="s">
        <v>162</v>
      </c>
      <c s="25" t="s">
        <v>47</v>
      </c>
      <c s="30" t="s">
        <v>163</v>
      </c>
      <c s="31" t="s">
        <v>164</v>
      </c>
      <c s="32">
        <v>171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1128</v>
      </c>
    </row>
    <row r="68" spans="1:5" ht="12.75">
      <c r="A68" s="36" t="s">
        <v>52</v>
      </c>
      <c r="E68" s="37" t="s">
        <v>1143</v>
      </c>
    </row>
    <row r="69" spans="1:5" ht="25.5">
      <c r="A69" t="s">
        <v>53</v>
      </c>
      <c r="E69" s="35" t="s">
        <v>167</v>
      </c>
    </row>
    <row r="70" spans="1:16" ht="12.75">
      <c r="A70" s="25" t="s">
        <v>45</v>
      </c>
      <c s="29" t="s">
        <v>100</v>
      </c>
      <c s="29" t="s">
        <v>1144</v>
      </c>
      <c s="25" t="s">
        <v>47</v>
      </c>
      <c s="30" t="s">
        <v>1145</v>
      </c>
      <c s="31" t="s">
        <v>132</v>
      </c>
      <c s="32">
        <v>43.65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2.75">
      <c r="A72" s="36" t="s">
        <v>52</v>
      </c>
      <c r="E72" s="37" t="s">
        <v>1146</v>
      </c>
    </row>
    <row r="73" spans="1:5" ht="38.25">
      <c r="A73" t="s">
        <v>53</v>
      </c>
      <c r="E73" s="35" t="s">
        <v>1147</v>
      </c>
    </row>
    <row r="74" spans="1:16" ht="12.75">
      <c r="A74" s="25" t="s">
        <v>45</v>
      </c>
      <c s="29" t="s">
        <v>105</v>
      </c>
      <c s="29" t="s">
        <v>1148</v>
      </c>
      <c s="25" t="s">
        <v>47</v>
      </c>
      <c s="30" t="s">
        <v>1149</v>
      </c>
      <c s="31" t="s">
        <v>164</v>
      </c>
      <c s="32">
        <v>291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1150</v>
      </c>
    </row>
    <row r="76" spans="1:5" ht="12.75">
      <c r="A76" s="36" t="s">
        <v>52</v>
      </c>
      <c r="E76" s="37" t="s">
        <v>47</v>
      </c>
    </row>
    <row r="77" spans="1:5" ht="25.5">
      <c r="A77" t="s">
        <v>53</v>
      </c>
      <c r="E77" s="35" t="s">
        <v>1151</v>
      </c>
    </row>
    <row r="78" spans="1:18" ht="12.75" customHeight="1">
      <c r="A78" s="6" t="s">
        <v>43</v>
      </c>
      <c s="6"/>
      <c s="40" t="s">
        <v>23</v>
      </c>
      <c s="6"/>
      <c s="27" t="s">
        <v>514</v>
      </c>
      <c s="6"/>
      <c s="6"/>
      <c s="6"/>
      <c s="41">
        <f>0+Q78</f>
      </c>
      <c r="O78">
        <f>0+R78</f>
      </c>
      <c r="Q78">
        <f>0+I79</f>
      </c>
      <c>
        <f>0+O79</f>
      </c>
    </row>
    <row r="79" spans="1:16" ht="12.75">
      <c r="A79" s="25" t="s">
        <v>45</v>
      </c>
      <c s="29" t="s">
        <v>107</v>
      </c>
      <c s="29" t="s">
        <v>1152</v>
      </c>
      <c s="25" t="s">
        <v>47</v>
      </c>
      <c s="30" t="s">
        <v>1153</v>
      </c>
      <c s="31" t="s">
        <v>132</v>
      </c>
      <c s="32">
        <v>31.2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1154</v>
      </c>
    </row>
    <row r="81" spans="1:5" ht="12.75">
      <c r="A81" s="36" t="s">
        <v>52</v>
      </c>
      <c r="E81" s="37" t="s">
        <v>1155</v>
      </c>
    </row>
    <row r="82" spans="1:5" ht="229.5">
      <c r="A82" t="s">
        <v>53</v>
      </c>
      <c r="E82" s="35" t="s">
        <v>1156</v>
      </c>
    </row>
    <row r="83" spans="1:18" ht="12.75" customHeight="1">
      <c r="A83" s="6" t="s">
        <v>43</v>
      </c>
      <c s="6"/>
      <c s="40" t="s">
        <v>33</v>
      </c>
      <c s="6"/>
      <c s="27" t="s">
        <v>609</v>
      </c>
      <c s="6"/>
      <c s="6"/>
      <c s="6"/>
      <c s="41">
        <f>0+Q83</f>
      </c>
      <c r="O83">
        <f>0+R83</f>
      </c>
      <c r="Q83">
        <f>0+I84</f>
      </c>
      <c>
        <f>0+O84</f>
      </c>
    </row>
    <row r="84" spans="1:16" ht="12.75">
      <c r="A84" s="25" t="s">
        <v>45</v>
      </c>
      <c s="29" t="s">
        <v>112</v>
      </c>
      <c s="29" t="s">
        <v>1157</v>
      </c>
      <c s="25" t="s">
        <v>47</v>
      </c>
      <c s="30" t="s">
        <v>1158</v>
      </c>
      <c s="31" t="s">
        <v>132</v>
      </c>
      <c s="32">
        <v>15.84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1159</v>
      </c>
    </row>
    <row r="86" spans="1:5" ht="12.75">
      <c r="A86" s="36" t="s">
        <v>52</v>
      </c>
      <c r="E86" s="37" t="s">
        <v>1160</v>
      </c>
    </row>
    <row r="87" spans="1:5" ht="38.25">
      <c r="A87" t="s">
        <v>53</v>
      </c>
      <c r="E87" s="35" t="s">
        <v>1161</v>
      </c>
    </row>
    <row r="88" spans="1:18" ht="12.75" customHeight="1">
      <c r="A88" s="6" t="s">
        <v>43</v>
      </c>
      <c s="6"/>
      <c s="40" t="s">
        <v>35</v>
      </c>
      <c s="6"/>
      <c s="27" t="s">
        <v>168</v>
      </c>
      <c s="6"/>
      <c s="6"/>
      <c s="6"/>
      <c s="41">
        <f>0+Q88</f>
      </c>
      <c r="O88">
        <f>0+R88</f>
      </c>
      <c r="Q88">
        <f>0+I89+I93+I97+I101</f>
      </c>
      <c>
        <f>0+O89+O93+O97+O101</f>
      </c>
    </row>
    <row r="89" spans="1:16" ht="12.75">
      <c r="A89" s="25" t="s">
        <v>45</v>
      </c>
      <c s="29" t="s">
        <v>213</v>
      </c>
      <c s="29" t="s">
        <v>639</v>
      </c>
      <c s="25" t="s">
        <v>47</v>
      </c>
      <c s="30" t="s">
        <v>640</v>
      </c>
      <c s="31" t="s">
        <v>164</v>
      </c>
      <c s="32">
        <v>190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1128</v>
      </c>
    </row>
    <row r="91" spans="1:5" ht="12.75">
      <c r="A91" s="36" t="s">
        <v>52</v>
      </c>
      <c r="E91" s="37" t="s">
        <v>1162</v>
      </c>
    </row>
    <row r="92" spans="1:5" ht="51">
      <c r="A92" t="s">
        <v>53</v>
      </c>
      <c r="E92" s="35" t="s">
        <v>643</v>
      </c>
    </row>
    <row r="93" spans="1:16" ht="12.75">
      <c r="A93" s="25" t="s">
        <v>45</v>
      </c>
      <c s="29" t="s">
        <v>219</v>
      </c>
      <c s="29" t="s">
        <v>1163</v>
      </c>
      <c s="25" t="s">
        <v>47</v>
      </c>
      <c s="30" t="s">
        <v>1164</v>
      </c>
      <c s="31" t="s">
        <v>164</v>
      </c>
      <c s="32">
        <v>171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1128</v>
      </c>
    </row>
    <row r="95" spans="1:5" ht="12.75">
      <c r="A95" s="36" t="s">
        <v>52</v>
      </c>
      <c r="E95" s="37" t="s">
        <v>1143</v>
      </c>
    </row>
    <row r="96" spans="1:5" ht="102">
      <c r="A96" t="s">
        <v>53</v>
      </c>
      <c r="E96" s="35" t="s">
        <v>1165</v>
      </c>
    </row>
    <row r="97" spans="1:16" ht="12.75">
      <c r="A97" s="25" t="s">
        <v>45</v>
      </c>
      <c s="29" t="s">
        <v>224</v>
      </c>
      <c s="29" t="s">
        <v>1166</v>
      </c>
      <c s="25" t="s">
        <v>47</v>
      </c>
      <c s="30" t="s">
        <v>1167</v>
      </c>
      <c s="31" t="s">
        <v>132</v>
      </c>
      <c s="32">
        <v>18.8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47</v>
      </c>
    </row>
    <row r="99" spans="1:5" ht="12.75">
      <c r="A99" s="36" t="s">
        <v>52</v>
      </c>
      <c r="E99" s="37" t="s">
        <v>1168</v>
      </c>
    </row>
    <row r="100" spans="1:5" ht="102">
      <c r="A100" t="s">
        <v>53</v>
      </c>
      <c r="E100" s="35" t="s">
        <v>1165</v>
      </c>
    </row>
    <row r="101" spans="1:16" ht="12.75">
      <c r="A101" s="25" t="s">
        <v>45</v>
      </c>
      <c s="29" t="s">
        <v>230</v>
      </c>
      <c s="29" t="s">
        <v>1169</v>
      </c>
      <c s="25" t="s">
        <v>47</v>
      </c>
      <c s="30" t="s">
        <v>1170</v>
      </c>
      <c s="31" t="s">
        <v>132</v>
      </c>
      <c s="32">
        <v>171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1128</v>
      </c>
    </row>
    <row r="103" spans="1:5" ht="12.75">
      <c r="A103" s="36" t="s">
        <v>52</v>
      </c>
      <c r="E103" s="37" t="s">
        <v>1143</v>
      </c>
    </row>
    <row r="104" spans="1:5" ht="140.25">
      <c r="A104" t="s">
        <v>53</v>
      </c>
      <c r="E104" s="35" t="s">
        <v>882</v>
      </c>
    </row>
    <row r="105" spans="1:18" ht="12.75" customHeight="1">
      <c r="A105" s="6" t="s">
        <v>43</v>
      </c>
      <c s="6"/>
      <c s="40" t="s">
        <v>40</v>
      </c>
      <c s="6"/>
      <c s="27" t="s">
        <v>229</v>
      </c>
      <c s="6"/>
      <c s="6"/>
      <c s="6"/>
      <c s="41">
        <f>0+Q105</f>
      </c>
      <c r="O105">
        <f>0+R105</f>
      </c>
      <c r="Q105">
        <f>0+I106+I110+I114</f>
      </c>
      <c>
        <f>0+O106+O110+O114</f>
      </c>
    </row>
    <row r="106" spans="1:16" ht="25.5">
      <c r="A106" s="25" t="s">
        <v>45</v>
      </c>
      <c s="29" t="s">
        <v>236</v>
      </c>
      <c s="29" t="s">
        <v>685</v>
      </c>
      <c s="25" t="s">
        <v>47</v>
      </c>
      <c s="30" t="s">
        <v>686</v>
      </c>
      <c s="31" t="s">
        <v>200</v>
      </c>
      <c s="32">
        <v>50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1171</v>
      </c>
    </row>
    <row r="108" spans="1:5" ht="12.75">
      <c r="A108" s="36" t="s">
        <v>52</v>
      </c>
      <c r="E108" s="37" t="s">
        <v>1172</v>
      </c>
    </row>
    <row r="109" spans="1:5" ht="76.5">
      <c r="A109" t="s">
        <v>53</v>
      </c>
      <c r="E109" s="35" t="s">
        <v>688</v>
      </c>
    </row>
    <row r="110" spans="1:16" ht="12.75">
      <c r="A110" s="25" t="s">
        <v>45</v>
      </c>
      <c s="29" t="s">
        <v>242</v>
      </c>
      <c s="29" t="s">
        <v>690</v>
      </c>
      <c s="25" t="s">
        <v>47</v>
      </c>
      <c s="30" t="s">
        <v>691</v>
      </c>
      <c s="31" t="s">
        <v>200</v>
      </c>
      <c s="32">
        <v>50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6" t="s">
        <v>52</v>
      </c>
      <c r="E112" s="37" t="s">
        <v>47</v>
      </c>
    </row>
    <row r="113" spans="1:5" ht="38.25">
      <c r="A113" t="s">
        <v>53</v>
      </c>
      <c r="E113" s="35" t="s">
        <v>692</v>
      </c>
    </row>
    <row r="114" spans="1:16" ht="12.75">
      <c r="A114" s="25" t="s">
        <v>45</v>
      </c>
      <c s="29" t="s">
        <v>248</v>
      </c>
      <c s="29" t="s">
        <v>694</v>
      </c>
      <c s="25" t="s">
        <v>47</v>
      </c>
      <c s="30" t="s">
        <v>695</v>
      </c>
      <c s="31" t="s">
        <v>696</v>
      </c>
      <c s="32">
        <v>10500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697</v>
      </c>
    </row>
    <row r="116" spans="1:5" ht="12.75">
      <c r="A116" s="36" t="s">
        <v>52</v>
      </c>
      <c r="E116" s="37" t="s">
        <v>1173</v>
      </c>
    </row>
    <row r="117" spans="1:5" ht="25.5">
      <c r="A117" t="s">
        <v>53</v>
      </c>
      <c r="E117" s="35" t="s">
        <v>699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1174</v>
      </c>
      <c s="38">
        <f>0+I8+I13+I26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1174</v>
      </c>
      <c s="6"/>
      <c s="18" t="s">
        <v>1175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118</v>
      </c>
      <c s="25" t="s">
        <v>47</v>
      </c>
      <c s="30" t="s">
        <v>119</v>
      </c>
      <c s="31" t="s">
        <v>120</v>
      </c>
      <c s="32">
        <v>290.466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76.5">
      <c r="A11" s="36" t="s">
        <v>52</v>
      </c>
      <c r="E11" s="37" t="s">
        <v>1176</v>
      </c>
    </row>
    <row r="12" spans="1:5" ht="25.5">
      <c r="A12" t="s">
        <v>53</v>
      </c>
      <c r="E12" s="35" t="s">
        <v>123</v>
      </c>
    </row>
    <row r="13" spans="1:18" ht="12.75" customHeight="1">
      <c r="A13" s="6" t="s">
        <v>43</v>
      </c>
      <c s="6"/>
      <c s="40" t="s">
        <v>29</v>
      </c>
      <c s="6"/>
      <c s="27" t="s">
        <v>129</v>
      </c>
      <c s="6"/>
      <c s="6"/>
      <c s="6"/>
      <c s="41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23</v>
      </c>
      <c s="29" t="s">
        <v>149</v>
      </c>
      <c s="25" t="s">
        <v>47</v>
      </c>
      <c s="30" t="s">
        <v>150</v>
      </c>
      <c s="31" t="s">
        <v>132</v>
      </c>
      <c s="32">
        <v>41.25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1177</v>
      </c>
    </row>
    <row r="16" spans="1:5" ht="12.75">
      <c r="A16" s="36" t="s">
        <v>52</v>
      </c>
      <c r="E16" s="37" t="s">
        <v>1178</v>
      </c>
    </row>
    <row r="17" spans="1:5" ht="318.75">
      <c r="A17" t="s">
        <v>53</v>
      </c>
      <c r="E17" s="35" t="s">
        <v>153</v>
      </c>
    </row>
    <row r="18" spans="1:16" ht="12.75">
      <c r="A18" s="25" t="s">
        <v>45</v>
      </c>
      <c s="29" t="s">
        <v>22</v>
      </c>
      <c s="29" t="s">
        <v>154</v>
      </c>
      <c s="25" t="s">
        <v>47</v>
      </c>
      <c s="30" t="s">
        <v>155</v>
      </c>
      <c s="31" t="s">
        <v>132</v>
      </c>
      <c s="32">
        <v>114.495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1179</v>
      </c>
    </row>
    <row r="20" spans="1:5" ht="12.75">
      <c r="A20" s="36" t="s">
        <v>52</v>
      </c>
      <c r="E20" s="37" t="s">
        <v>1180</v>
      </c>
    </row>
    <row r="21" spans="1:5" ht="318.75">
      <c r="A21" t="s">
        <v>53</v>
      </c>
      <c r="E21" s="35" t="s">
        <v>153</v>
      </c>
    </row>
    <row r="22" spans="1:16" ht="12.75">
      <c r="A22" s="25" t="s">
        <v>45</v>
      </c>
      <c s="29" t="s">
        <v>33</v>
      </c>
      <c s="29" t="s">
        <v>158</v>
      </c>
      <c s="25" t="s">
        <v>47</v>
      </c>
      <c s="30" t="s">
        <v>159</v>
      </c>
      <c s="31" t="s">
        <v>132</v>
      </c>
      <c s="32">
        <v>155.745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1082</v>
      </c>
    </row>
    <row r="24" spans="1:5" ht="51">
      <c r="A24" s="36" t="s">
        <v>52</v>
      </c>
      <c r="E24" s="37" t="s">
        <v>1181</v>
      </c>
    </row>
    <row r="25" spans="1:5" ht="280.5">
      <c r="A25" t="s">
        <v>53</v>
      </c>
      <c r="E25" s="35" t="s">
        <v>161</v>
      </c>
    </row>
    <row r="26" spans="1:18" ht="12.75" customHeight="1">
      <c r="A26" s="6" t="s">
        <v>43</v>
      </c>
      <c s="6"/>
      <c s="40" t="s">
        <v>75</v>
      </c>
      <c s="6"/>
      <c s="27" t="s">
        <v>197</v>
      </c>
      <c s="6"/>
      <c s="6"/>
      <c s="6"/>
      <c s="41">
        <f>0+Q26</f>
      </c>
      <c r="O26">
        <f>0+R26</f>
      </c>
      <c r="Q26">
        <f>0+I27+I31</f>
      </c>
      <c>
        <f>0+O27+O31</f>
      </c>
    </row>
    <row r="27" spans="1:16" ht="12.75">
      <c r="A27" s="25" t="s">
        <v>45</v>
      </c>
      <c s="29" t="s">
        <v>35</v>
      </c>
      <c s="29" t="s">
        <v>1182</v>
      </c>
      <c s="25" t="s">
        <v>47</v>
      </c>
      <c s="30" t="s">
        <v>1183</v>
      </c>
      <c s="31" t="s">
        <v>200</v>
      </c>
      <c s="32">
        <v>44.9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1184</v>
      </c>
    </row>
    <row r="29" spans="1:5" ht="12.75">
      <c r="A29" s="36" t="s">
        <v>52</v>
      </c>
      <c r="E29" s="37" t="s">
        <v>1185</v>
      </c>
    </row>
    <row r="30" spans="1:5" ht="255">
      <c r="A30" t="s">
        <v>53</v>
      </c>
      <c r="E30" s="35" t="s">
        <v>1186</v>
      </c>
    </row>
    <row r="31" spans="1:16" ht="12.75">
      <c r="A31" s="25" t="s">
        <v>45</v>
      </c>
      <c s="29" t="s">
        <v>37</v>
      </c>
      <c s="29" t="s">
        <v>1187</v>
      </c>
      <c s="25" t="s">
        <v>47</v>
      </c>
      <c s="30" t="s">
        <v>1188</v>
      </c>
      <c s="31" t="s">
        <v>73</v>
      </c>
      <c s="32">
        <v>3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1189</v>
      </c>
    </row>
    <row r="33" spans="1:5" ht="12.75">
      <c r="A33" s="36" t="s">
        <v>52</v>
      </c>
      <c r="E33" s="37" t="s">
        <v>1190</v>
      </c>
    </row>
    <row r="34" spans="1:5" ht="242.25">
      <c r="A34" t="s">
        <v>53</v>
      </c>
      <c r="E34" s="35" t="s">
        <v>1191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0+O8+O21+O34+O43+O48+O113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1192</v>
      </c>
      <c s="38">
        <f>0+I8+I21+I34+I43+I48+I113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1192</v>
      </c>
      <c s="6"/>
      <c s="18" t="s">
        <v>1193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25.5">
      <c r="A9" s="25" t="s">
        <v>45</v>
      </c>
      <c s="29" t="s">
        <v>29</v>
      </c>
      <c s="29" t="s">
        <v>1194</v>
      </c>
      <c s="25" t="s">
        <v>47</v>
      </c>
      <c s="30" t="s">
        <v>1195</v>
      </c>
      <c s="31" t="s">
        <v>120</v>
      </c>
      <c s="32">
        <v>1.6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1196</v>
      </c>
    </row>
    <row r="12" spans="1:5" ht="140.25">
      <c r="A12" t="s">
        <v>53</v>
      </c>
      <c r="E12" s="35" t="s">
        <v>1197</v>
      </c>
    </row>
    <row r="13" spans="1:16" ht="25.5">
      <c r="A13" s="25" t="s">
        <v>45</v>
      </c>
      <c s="29" t="s">
        <v>23</v>
      </c>
      <c s="29" t="s">
        <v>1198</v>
      </c>
      <c s="25" t="s">
        <v>47</v>
      </c>
      <c s="30" t="s">
        <v>1199</v>
      </c>
      <c s="31" t="s">
        <v>120</v>
      </c>
      <c s="32">
        <v>0.2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1196</v>
      </c>
    </row>
    <row r="16" spans="1:5" ht="140.25">
      <c r="A16" t="s">
        <v>53</v>
      </c>
      <c r="E16" s="35" t="s">
        <v>1197</v>
      </c>
    </row>
    <row r="17" spans="1:16" ht="25.5">
      <c r="A17" s="25" t="s">
        <v>45</v>
      </c>
      <c s="29" t="s">
        <v>22</v>
      </c>
      <c s="29" t="s">
        <v>1200</v>
      </c>
      <c s="25" t="s">
        <v>47</v>
      </c>
      <c s="30" t="s">
        <v>1201</v>
      </c>
      <c s="31" t="s">
        <v>120</v>
      </c>
      <c s="32">
        <v>0.3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1196</v>
      </c>
    </row>
    <row r="20" spans="1:5" ht="140.25">
      <c r="A20" t="s">
        <v>53</v>
      </c>
      <c r="E20" s="35" t="s">
        <v>128</v>
      </c>
    </row>
    <row r="21" spans="1:18" ht="12.75" customHeight="1">
      <c r="A21" s="6" t="s">
        <v>43</v>
      </c>
      <c s="6"/>
      <c s="40" t="s">
        <v>29</v>
      </c>
      <c s="6"/>
      <c s="27" t="s">
        <v>129</v>
      </c>
      <c s="6"/>
      <c s="6"/>
      <c s="6"/>
      <c s="41">
        <f>0+Q21</f>
      </c>
      <c r="O21">
        <f>0+R21</f>
      </c>
      <c r="Q21">
        <f>0+I22+I26+I30</f>
      </c>
      <c>
        <f>0+O22+O26+O30</f>
      </c>
    </row>
    <row r="22" spans="1:16" ht="12.75">
      <c r="A22" s="25" t="s">
        <v>45</v>
      </c>
      <c s="29" t="s">
        <v>33</v>
      </c>
      <c s="29" t="s">
        <v>1202</v>
      </c>
      <c s="25" t="s">
        <v>47</v>
      </c>
      <c s="30" t="s">
        <v>1203</v>
      </c>
      <c s="31" t="s">
        <v>164</v>
      </c>
      <c s="32">
        <v>30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1196</v>
      </c>
    </row>
    <row r="25" spans="1:5" ht="12.75">
      <c r="A25" t="s">
        <v>53</v>
      </c>
      <c r="E25" s="35" t="s">
        <v>1204</v>
      </c>
    </row>
    <row r="26" spans="1:16" ht="12.75">
      <c r="A26" s="25" t="s">
        <v>45</v>
      </c>
      <c s="29" t="s">
        <v>35</v>
      </c>
      <c s="29" t="s">
        <v>1205</v>
      </c>
      <c s="25" t="s">
        <v>47</v>
      </c>
      <c s="30" t="s">
        <v>1206</v>
      </c>
      <c s="31" t="s">
        <v>132</v>
      </c>
      <c s="32">
        <v>10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1196</v>
      </c>
    </row>
    <row r="29" spans="1:5" ht="229.5">
      <c r="A29" t="s">
        <v>53</v>
      </c>
      <c r="E29" s="35" t="s">
        <v>1207</v>
      </c>
    </row>
    <row r="30" spans="1:16" ht="12.75">
      <c r="A30" s="25" t="s">
        <v>45</v>
      </c>
      <c s="29" t="s">
        <v>37</v>
      </c>
      <c s="29" t="s">
        <v>1208</v>
      </c>
      <c s="25" t="s">
        <v>47</v>
      </c>
      <c s="30" t="s">
        <v>1209</v>
      </c>
      <c s="31" t="s">
        <v>164</v>
      </c>
      <c s="32">
        <v>30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52</v>
      </c>
      <c r="E32" s="37" t="s">
        <v>1196</v>
      </c>
    </row>
    <row r="33" spans="1:5" ht="38.25">
      <c r="A33" t="s">
        <v>53</v>
      </c>
      <c r="E33" s="35" t="s">
        <v>1210</v>
      </c>
    </row>
    <row r="34" spans="1:18" ht="12.75" customHeight="1">
      <c r="A34" s="6" t="s">
        <v>43</v>
      </c>
      <c s="6"/>
      <c s="40" t="s">
        <v>1211</v>
      </c>
      <c s="6"/>
      <c s="27" t="s">
        <v>1212</v>
      </c>
      <c s="6"/>
      <c s="6"/>
      <c s="6"/>
      <c s="41">
        <f>0+Q34</f>
      </c>
      <c r="O34">
        <f>0+R34</f>
      </c>
      <c r="Q34">
        <f>0+I35+I39</f>
      </c>
      <c>
        <f>0+O35+O39</f>
      </c>
    </row>
    <row r="35" spans="1:16" ht="12.75">
      <c r="A35" s="25" t="s">
        <v>45</v>
      </c>
      <c s="29" t="s">
        <v>70</v>
      </c>
      <c s="29" t="s">
        <v>1213</v>
      </c>
      <c s="25" t="s">
        <v>47</v>
      </c>
      <c s="30" t="s">
        <v>1214</v>
      </c>
      <c s="31" t="s">
        <v>132</v>
      </c>
      <c s="32">
        <v>11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47</v>
      </c>
    </row>
    <row r="37" spans="1:5" ht="12.75">
      <c r="A37" s="36" t="s">
        <v>52</v>
      </c>
      <c r="E37" s="37" t="s">
        <v>1196</v>
      </c>
    </row>
    <row r="38" spans="1:5" ht="318.75">
      <c r="A38" t="s">
        <v>53</v>
      </c>
      <c r="E38" s="35" t="s">
        <v>153</v>
      </c>
    </row>
    <row r="39" spans="1:16" ht="12.75">
      <c r="A39" s="25" t="s">
        <v>45</v>
      </c>
      <c s="29" t="s">
        <v>75</v>
      </c>
      <c s="29" t="s">
        <v>1215</v>
      </c>
      <c s="25" t="s">
        <v>47</v>
      </c>
      <c s="30" t="s">
        <v>1216</v>
      </c>
      <c s="31" t="s">
        <v>1217</v>
      </c>
      <c s="32">
        <v>30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47</v>
      </c>
    </row>
    <row r="41" spans="1:5" ht="12.75">
      <c r="A41" s="36" t="s">
        <v>52</v>
      </c>
      <c r="E41" s="37" t="s">
        <v>1196</v>
      </c>
    </row>
    <row r="42" spans="1:5" ht="25.5">
      <c r="A42" t="s">
        <v>53</v>
      </c>
      <c r="E42" s="35" t="s">
        <v>1218</v>
      </c>
    </row>
    <row r="43" spans="1:18" ht="12.75" customHeight="1">
      <c r="A43" s="6" t="s">
        <v>43</v>
      </c>
      <c s="6"/>
      <c s="40" t="s">
        <v>33</v>
      </c>
      <c s="6"/>
      <c s="27" t="s">
        <v>609</v>
      </c>
      <c s="6"/>
      <c s="6"/>
      <c s="6"/>
      <c s="41">
        <f>0+Q43</f>
      </c>
      <c r="O43">
        <f>0+R43</f>
      </c>
      <c r="Q43">
        <f>0+I44</f>
      </c>
      <c>
        <f>0+O44</f>
      </c>
    </row>
    <row r="44" spans="1:16" ht="12.75">
      <c r="A44" s="25" t="s">
        <v>45</v>
      </c>
      <c s="29" t="s">
        <v>40</v>
      </c>
      <c s="29" t="s">
        <v>1219</v>
      </c>
      <c s="25" t="s">
        <v>47</v>
      </c>
      <c s="30" t="s">
        <v>1220</v>
      </c>
      <c s="31" t="s">
        <v>132</v>
      </c>
      <c s="32">
        <v>0.6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47</v>
      </c>
    </row>
    <row r="46" spans="1:5" ht="12.75">
      <c r="A46" s="36" t="s">
        <v>52</v>
      </c>
      <c r="E46" s="37" t="s">
        <v>1196</v>
      </c>
    </row>
    <row r="47" spans="1:5" ht="38.25">
      <c r="A47" t="s">
        <v>53</v>
      </c>
      <c r="E47" s="35" t="s">
        <v>1221</v>
      </c>
    </row>
    <row r="48" spans="1:18" ht="12.75" customHeight="1">
      <c r="A48" s="6" t="s">
        <v>43</v>
      </c>
      <c s="6"/>
      <c s="40" t="s">
        <v>70</v>
      </c>
      <c s="6"/>
      <c s="27" t="s">
        <v>652</v>
      </c>
      <c s="6"/>
      <c s="6"/>
      <c s="6"/>
      <c s="41">
        <f>0+Q48</f>
      </c>
      <c r="O48">
        <f>0+R48</f>
      </c>
      <c r="Q48">
        <f>0+I49+I53+I57+I61+I65+I69+I73+I77+I81+I85+I89+I93+I97+I101+I105+I109</f>
      </c>
      <c>
        <f>0+O49+O53+O57+O61+O65+O69+O73+O77+O81+O85+O89+O93+O97+O101+O105+O109</f>
      </c>
    </row>
    <row r="49" spans="1:16" ht="12.75">
      <c r="A49" s="25" t="s">
        <v>45</v>
      </c>
      <c s="29" t="s">
        <v>42</v>
      </c>
      <c s="29" t="s">
        <v>1222</v>
      </c>
      <c s="25" t="s">
        <v>47</v>
      </c>
      <c s="30" t="s">
        <v>1223</v>
      </c>
      <c s="31" t="s">
        <v>200</v>
      </c>
      <c s="32">
        <v>90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12.75">
      <c r="A51" s="36" t="s">
        <v>52</v>
      </c>
      <c r="E51" s="37" t="s">
        <v>1196</v>
      </c>
    </row>
    <row r="52" spans="1:5" ht="76.5">
      <c r="A52" t="s">
        <v>53</v>
      </c>
      <c r="E52" s="35" t="s">
        <v>1224</v>
      </c>
    </row>
    <row r="53" spans="1:16" ht="12.75">
      <c r="A53" s="25" t="s">
        <v>45</v>
      </c>
      <c s="29" t="s">
        <v>81</v>
      </c>
      <c s="29" t="s">
        <v>1225</v>
      </c>
      <c s="25" t="s">
        <v>47</v>
      </c>
      <c s="30" t="s">
        <v>1226</v>
      </c>
      <c s="31" t="s">
        <v>200</v>
      </c>
      <c s="32">
        <v>90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47</v>
      </c>
    </row>
    <row r="55" spans="1:5" ht="12.75">
      <c r="A55" s="36" t="s">
        <v>52</v>
      </c>
      <c r="E55" s="37" t="s">
        <v>1196</v>
      </c>
    </row>
    <row r="56" spans="1:5" ht="76.5">
      <c r="A56" t="s">
        <v>53</v>
      </c>
      <c r="E56" s="35" t="s">
        <v>1227</v>
      </c>
    </row>
    <row r="57" spans="1:16" ht="12.75">
      <c r="A57" s="25" t="s">
        <v>45</v>
      </c>
      <c s="29" t="s">
        <v>84</v>
      </c>
      <c s="29" t="s">
        <v>1228</v>
      </c>
      <c s="25" t="s">
        <v>47</v>
      </c>
      <c s="30" t="s">
        <v>1229</v>
      </c>
      <c s="31" t="s">
        <v>73</v>
      </c>
      <c s="32">
        <v>2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12.75">
      <c r="A59" s="36" t="s">
        <v>52</v>
      </c>
      <c r="E59" s="37" t="s">
        <v>1196</v>
      </c>
    </row>
    <row r="60" spans="1:5" ht="102">
      <c r="A60" t="s">
        <v>53</v>
      </c>
      <c r="E60" s="35" t="s">
        <v>1230</v>
      </c>
    </row>
    <row r="61" spans="1:16" ht="12.75">
      <c r="A61" s="25" t="s">
        <v>45</v>
      </c>
      <c s="29" t="s">
        <v>87</v>
      </c>
      <c s="29" t="s">
        <v>1231</v>
      </c>
      <c s="25" t="s">
        <v>47</v>
      </c>
      <c s="30" t="s">
        <v>1232</v>
      </c>
      <c s="31" t="s">
        <v>200</v>
      </c>
      <c s="32">
        <v>90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12.75">
      <c r="A63" s="36" t="s">
        <v>52</v>
      </c>
      <c r="E63" s="37" t="s">
        <v>1196</v>
      </c>
    </row>
    <row r="64" spans="1:5" ht="102">
      <c r="A64" t="s">
        <v>53</v>
      </c>
      <c r="E64" s="35" t="s">
        <v>1233</v>
      </c>
    </row>
    <row r="65" spans="1:16" ht="12.75">
      <c r="A65" s="25" t="s">
        <v>45</v>
      </c>
      <c s="29" t="s">
        <v>91</v>
      </c>
      <c s="29" t="s">
        <v>1234</v>
      </c>
      <c s="25" t="s">
        <v>47</v>
      </c>
      <c s="30" t="s">
        <v>1235</v>
      </c>
      <c s="31" t="s">
        <v>73</v>
      </c>
      <c s="32">
        <v>2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47</v>
      </c>
    </row>
    <row r="67" spans="1:5" ht="12.75">
      <c r="A67" s="36" t="s">
        <v>52</v>
      </c>
      <c r="E67" s="37" t="s">
        <v>1196</v>
      </c>
    </row>
    <row r="68" spans="1:5" ht="102">
      <c r="A68" t="s">
        <v>53</v>
      </c>
      <c r="E68" s="35" t="s">
        <v>1236</v>
      </c>
    </row>
    <row r="69" spans="1:16" ht="12.75">
      <c r="A69" s="25" t="s">
        <v>45</v>
      </c>
      <c s="29" t="s">
        <v>96</v>
      </c>
      <c s="29" t="s">
        <v>1237</v>
      </c>
      <c s="25" t="s">
        <v>47</v>
      </c>
      <c s="30" t="s">
        <v>1238</v>
      </c>
      <c s="31" t="s">
        <v>73</v>
      </c>
      <c s="32">
        <v>4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12.75">
      <c r="A71" s="36" t="s">
        <v>52</v>
      </c>
      <c r="E71" s="37" t="s">
        <v>1196</v>
      </c>
    </row>
    <row r="72" spans="1:5" ht="89.25">
      <c r="A72" t="s">
        <v>53</v>
      </c>
      <c r="E72" s="35" t="s">
        <v>1239</v>
      </c>
    </row>
    <row r="73" spans="1:16" ht="12.75">
      <c r="A73" s="25" t="s">
        <v>45</v>
      </c>
      <c s="29" t="s">
        <v>100</v>
      </c>
      <c s="29" t="s">
        <v>1240</v>
      </c>
      <c s="25" t="s">
        <v>47</v>
      </c>
      <c s="30" t="s">
        <v>1241</v>
      </c>
      <c s="31" t="s">
        <v>73</v>
      </c>
      <c s="32">
        <v>2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12.75">
      <c r="A75" s="36" t="s">
        <v>52</v>
      </c>
      <c r="E75" s="37" t="s">
        <v>1196</v>
      </c>
    </row>
    <row r="76" spans="1:5" ht="89.25">
      <c r="A76" t="s">
        <v>53</v>
      </c>
      <c r="E76" s="35" t="s">
        <v>1239</v>
      </c>
    </row>
    <row r="77" spans="1:16" ht="12.75">
      <c r="A77" s="25" t="s">
        <v>45</v>
      </c>
      <c s="29" t="s">
        <v>105</v>
      </c>
      <c s="29" t="s">
        <v>1242</v>
      </c>
      <c s="25" t="s">
        <v>47</v>
      </c>
      <c s="30" t="s">
        <v>1243</v>
      </c>
      <c s="31" t="s">
        <v>73</v>
      </c>
      <c s="32">
        <v>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47</v>
      </c>
    </row>
    <row r="79" spans="1:5" ht="12.75">
      <c r="A79" s="36" t="s">
        <v>52</v>
      </c>
      <c r="E79" s="37" t="s">
        <v>1196</v>
      </c>
    </row>
    <row r="80" spans="1:5" ht="89.25">
      <c r="A80" t="s">
        <v>53</v>
      </c>
      <c r="E80" s="35" t="s">
        <v>1239</v>
      </c>
    </row>
    <row r="81" spans="1:16" ht="12.75">
      <c r="A81" s="25" t="s">
        <v>45</v>
      </c>
      <c s="29" t="s">
        <v>107</v>
      </c>
      <c s="29" t="s">
        <v>1244</v>
      </c>
      <c s="25" t="s">
        <v>47</v>
      </c>
      <c s="30" t="s">
        <v>1245</v>
      </c>
      <c s="31" t="s">
        <v>200</v>
      </c>
      <c s="32">
        <v>105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12.75">
      <c r="A83" s="36" t="s">
        <v>52</v>
      </c>
      <c r="E83" s="37" t="s">
        <v>1196</v>
      </c>
    </row>
    <row r="84" spans="1:5" ht="89.25">
      <c r="A84" t="s">
        <v>53</v>
      </c>
      <c r="E84" s="35" t="s">
        <v>1246</v>
      </c>
    </row>
    <row r="85" spans="1:16" ht="25.5">
      <c r="A85" s="25" t="s">
        <v>45</v>
      </c>
      <c s="29" t="s">
        <v>112</v>
      </c>
      <c s="29" t="s">
        <v>1247</v>
      </c>
      <c s="25" t="s">
        <v>47</v>
      </c>
      <c s="30" t="s">
        <v>1248</v>
      </c>
      <c s="31" t="s">
        <v>73</v>
      </c>
      <c s="32">
        <v>4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12.75">
      <c r="A87" s="36" t="s">
        <v>52</v>
      </c>
      <c r="E87" s="37" t="s">
        <v>1196</v>
      </c>
    </row>
    <row r="88" spans="1:5" ht="102">
      <c r="A88" t="s">
        <v>53</v>
      </c>
      <c r="E88" s="35" t="s">
        <v>1249</v>
      </c>
    </row>
    <row r="89" spans="1:16" ht="12.75">
      <c r="A89" s="25" t="s">
        <v>45</v>
      </c>
      <c s="29" t="s">
        <v>213</v>
      </c>
      <c s="29" t="s">
        <v>1250</v>
      </c>
      <c s="25" t="s">
        <v>47</v>
      </c>
      <c s="30" t="s">
        <v>1251</v>
      </c>
      <c s="31" t="s">
        <v>200</v>
      </c>
      <c s="32">
        <v>90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47</v>
      </c>
    </row>
    <row r="91" spans="1:5" ht="12.75">
      <c r="A91" s="36" t="s">
        <v>52</v>
      </c>
      <c r="E91" s="37" t="s">
        <v>1196</v>
      </c>
    </row>
    <row r="92" spans="1:5" ht="114.75">
      <c r="A92" t="s">
        <v>53</v>
      </c>
      <c r="E92" s="35" t="s">
        <v>1252</v>
      </c>
    </row>
    <row r="93" spans="1:16" ht="12.75">
      <c r="A93" s="25" t="s">
        <v>45</v>
      </c>
      <c s="29" t="s">
        <v>219</v>
      </c>
      <c s="29" t="s">
        <v>1253</v>
      </c>
      <c s="25" t="s">
        <v>47</v>
      </c>
      <c s="30" t="s">
        <v>1254</v>
      </c>
      <c s="31" t="s">
        <v>200</v>
      </c>
      <c s="32">
        <v>105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47</v>
      </c>
    </row>
    <row r="95" spans="1:5" ht="12.75">
      <c r="A95" s="36" t="s">
        <v>52</v>
      </c>
      <c r="E95" s="37" t="s">
        <v>1196</v>
      </c>
    </row>
    <row r="96" spans="1:5" ht="114.75">
      <c r="A96" t="s">
        <v>53</v>
      </c>
      <c r="E96" s="35" t="s">
        <v>1255</v>
      </c>
    </row>
    <row r="97" spans="1:16" ht="25.5">
      <c r="A97" s="25" t="s">
        <v>45</v>
      </c>
      <c s="29" t="s">
        <v>224</v>
      </c>
      <c s="29" t="s">
        <v>1256</v>
      </c>
      <c s="25" t="s">
        <v>47</v>
      </c>
      <c s="30" t="s">
        <v>1257</v>
      </c>
      <c s="31" t="s">
        <v>73</v>
      </c>
      <c s="32">
        <v>1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47</v>
      </c>
    </row>
    <row r="99" spans="1:5" ht="12.75">
      <c r="A99" s="36" t="s">
        <v>52</v>
      </c>
      <c r="E99" s="37" t="s">
        <v>1196</v>
      </c>
    </row>
    <row r="100" spans="1:5" ht="114.75">
      <c r="A100" t="s">
        <v>53</v>
      </c>
      <c r="E100" s="35" t="s">
        <v>1258</v>
      </c>
    </row>
    <row r="101" spans="1:16" ht="12.75">
      <c r="A101" s="25" t="s">
        <v>45</v>
      </c>
      <c s="29" t="s">
        <v>230</v>
      </c>
      <c s="29" t="s">
        <v>1259</v>
      </c>
      <c s="25" t="s">
        <v>47</v>
      </c>
      <c s="30" t="s">
        <v>1260</v>
      </c>
      <c s="31" t="s">
        <v>73</v>
      </c>
      <c s="32">
        <v>1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47</v>
      </c>
    </row>
    <row r="103" spans="1:5" ht="12.75">
      <c r="A103" s="36" t="s">
        <v>52</v>
      </c>
      <c r="E103" s="37" t="s">
        <v>1196</v>
      </c>
    </row>
    <row r="104" spans="1:5" ht="114.75">
      <c r="A104" t="s">
        <v>53</v>
      </c>
      <c r="E104" s="35" t="s">
        <v>1261</v>
      </c>
    </row>
    <row r="105" spans="1:16" ht="25.5">
      <c r="A105" s="25" t="s">
        <v>45</v>
      </c>
      <c s="29" t="s">
        <v>236</v>
      </c>
      <c s="29" t="s">
        <v>1262</v>
      </c>
      <c s="25" t="s">
        <v>47</v>
      </c>
      <c s="30" t="s">
        <v>1263</v>
      </c>
      <c s="31" t="s">
        <v>73</v>
      </c>
      <c s="32">
        <v>1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47</v>
      </c>
    </row>
    <row r="107" spans="1:5" ht="12.75">
      <c r="A107" s="36" t="s">
        <v>52</v>
      </c>
      <c r="E107" s="37" t="s">
        <v>1196</v>
      </c>
    </row>
    <row r="108" spans="1:5" ht="114.75">
      <c r="A108" t="s">
        <v>53</v>
      </c>
      <c r="E108" s="35" t="s">
        <v>1264</v>
      </c>
    </row>
    <row r="109" spans="1:16" ht="12.75">
      <c r="A109" s="25" t="s">
        <v>45</v>
      </c>
      <c s="29" t="s">
        <v>242</v>
      </c>
      <c s="29" t="s">
        <v>1265</v>
      </c>
      <c s="25" t="s">
        <v>47</v>
      </c>
      <c s="30" t="s">
        <v>1266</v>
      </c>
      <c s="31" t="s">
        <v>488</v>
      </c>
      <c s="32">
        <v>16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47</v>
      </c>
    </row>
    <row r="111" spans="1:5" ht="12.75">
      <c r="A111" s="36" t="s">
        <v>52</v>
      </c>
      <c r="E111" s="37" t="s">
        <v>1196</v>
      </c>
    </row>
    <row r="112" spans="1:5" ht="89.25">
      <c r="A112" t="s">
        <v>53</v>
      </c>
      <c r="E112" s="35" t="s">
        <v>1267</v>
      </c>
    </row>
    <row r="113" spans="1:18" ht="12.75" customHeight="1">
      <c r="A113" s="6" t="s">
        <v>43</v>
      </c>
      <c s="6"/>
      <c s="40" t="s">
        <v>1268</v>
      </c>
      <c s="6"/>
      <c s="27" t="s">
        <v>1269</v>
      </c>
      <c s="6"/>
      <c s="6"/>
      <c s="6"/>
      <c s="41">
        <f>0+Q113</f>
      </c>
      <c r="O113">
        <f>0+R113</f>
      </c>
      <c r="Q113">
        <f>0+I114+I118+I122+I126+I130+I134+I138</f>
      </c>
      <c>
        <f>0+O114+O118+O122+O126+O130+O134+O138</f>
      </c>
    </row>
    <row r="114" spans="1:16" ht="12.75">
      <c r="A114" s="25" t="s">
        <v>45</v>
      </c>
      <c s="29" t="s">
        <v>248</v>
      </c>
      <c s="29" t="s">
        <v>1270</v>
      </c>
      <c s="25" t="s">
        <v>47</v>
      </c>
      <c s="30" t="s">
        <v>1271</v>
      </c>
      <c s="31" t="s">
        <v>200</v>
      </c>
      <c s="32">
        <v>1.5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12.75">
      <c r="A116" s="36" t="s">
        <v>52</v>
      </c>
      <c r="E116" s="37" t="s">
        <v>1196</v>
      </c>
    </row>
    <row r="117" spans="1:5" ht="102">
      <c r="A117" t="s">
        <v>53</v>
      </c>
      <c r="E117" s="35" t="s">
        <v>1272</v>
      </c>
    </row>
    <row r="118" spans="1:16" ht="12.75">
      <c r="A118" s="25" t="s">
        <v>45</v>
      </c>
      <c s="29" t="s">
        <v>254</v>
      </c>
      <c s="29" t="s">
        <v>1273</v>
      </c>
      <c s="25" t="s">
        <v>47</v>
      </c>
      <c s="30" t="s">
        <v>1274</v>
      </c>
      <c s="31" t="s">
        <v>73</v>
      </c>
      <c s="32">
        <v>2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47</v>
      </c>
    </row>
    <row r="120" spans="1:5" ht="12.75">
      <c r="A120" s="36" t="s">
        <v>52</v>
      </c>
      <c r="E120" s="37" t="s">
        <v>1196</v>
      </c>
    </row>
    <row r="121" spans="1:5" ht="102">
      <c r="A121" t="s">
        <v>53</v>
      </c>
      <c r="E121" s="35" t="s">
        <v>1275</v>
      </c>
    </row>
    <row r="122" spans="1:16" ht="12.75">
      <c r="A122" s="25" t="s">
        <v>45</v>
      </c>
      <c s="29" t="s">
        <v>260</v>
      </c>
      <c s="29" t="s">
        <v>1276</v>
      </c>
      <c s="25" t="s">
        <v>47</v>
      </c>
      <c s="30" t="s">
        <v>1277</v>
      </c>
      <c s="31" t="s">
        <v>200</v>
      </c>
      <c s="32">
        <v>90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6" t="s">
        <v>52</v>
      </c>
      <c r="E124" s="37" t="s">
        <v>1196</v>
      </c>
    </row>
    <row r="125" spans="1:5" ht="76.5">
      <c r="A125" t="s">
        <v>53</v>
      </c>
      <c r="E125" s="35" t="s">
        <v>1278</v>
      </c>
    </row>
    <row r="126" spans="1:16" ht="12.75">
      <c r="A126" s="25" t="s">
        <v>45</v>
      </c>
      <c s="29" t="s">
        <v>605</v>
      </c>
      <c s="29" t="s">
        <v>1279</v>
      </c>
      <c s="25" t="s">
        <v>47</v>
      </c>
      <c s="30" t="s">
        <v>1280</v>
      </c>
      <c s="31" t="s">
        <v>73</v>
      </c>
      <c s="32">
        <v>2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12.75">
      <c r="A128" s="36" t="s">
        <v>52</v>
      </c>
      <c r="E128" s="37" t="s">
        <v>1196</v>
      </c>
    </row>
    <row r="129" spans="1:5" ht="89.25">
      <c r="A129" t="s">
        <v>53</v>
      </c>
      <c r="E129" s="35" t="s">
        <v>1281</v>
      </c>
    </row>
    <row r="130" spans="1:16" ht="12.75">
      <c r="A130" s="25" t="s">
        <v>45</v>
      </c>
      <c s="29" t="s">
        <v>610</v>
      </c>
      <c s="29" t="s">
        <v>1282</v>
      </c>
      <c s="25" t="s">
        <v>47</v>
      </c>
      <c s="30" t="s">
        <v>1283</v>
      </c>
      <c s="31" t="s">
        <v>1284</v>
      </c>
      <c s="32">
        <v>15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47</v>
      </c>
    </row>
    <row r="132" spans="1:5" ht="12.75">
      <c r="A132" s="36" t="s">
        <v>52</v>
      </c>
      <c r="E132" s="37" t="s">
        <v>1196</v>
      </c>
    </row>
    <row r="133" spans="1:5" ht="127.5">
      <c r="A133" t="s">
        <v>53</v>
      </c>
      <c r="E133" s="35" t="s">
        <v>1285</v>
      </c>
    </row>
    <row r="134" spans="1:16" ht="12.75">
      <c r="A134" s="25" t="s">
        <v>45</v>
      </c>
      <c s="29" t="s">
        <v>615</v>
      </c>
      <c s="29" t="s">
        <v>1286</v>
      </c>
      <c s="25" t="s">
        <v>47</v>
      </c>
      <c s="30" t="s">
        <v>1287</v>
      </c>
      <c s="31" t="s">
        <v>73</v>
      </c>
      <c s="32">
        <v>2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12.75">
      <c r="A136" s="36" t="s">
        <v>52</v>
      </c>
      <c r="E136" s="37" t="s">
        <v>1196</v>
      </c>
    </row>
    <row r="137" spans="1:5" ht="76.5">
      <c r="A137" t="s">
        <v>53</v>
      </c>
      <c r="E137" s="35" t="s">
        <v>1288</v>
      </c>
    </row>
    <row r="138" spans="1:16" ht="12.75">
      <c r="A138" s="25" t="s">
        <v>45</v>
      </c>
      <c s="29" t="s">
        <v>620</v>
      </c>
      <c s="29" t="s">
        <v>1289</v>
      </c>
      <c s="25" t="s">
        <v>47</v>
      </c>
      <c s="30" t="s">
        <v>1290</v>
      </c>
      <c s="31" t="s">
        <v>488</v>
      </c>
      <c s="32">
        <v>24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12.75">
      <c r="A140" s="36" t="s">
        <v>52</v>
      </c>
      <c r="E140" s="37" t="s">
        <v>1196</v>
      </c>
    </row>
    <row r="141" spans="1:5" ht="89.25">
      <c r="A141" t="s">
        <v>53</v>
      </c>
      <c r="E141" s="35" t="s">
        <v>1291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57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58</v>
      </c>
      <c s="25" t="s">
        <v>59</v>
      </c>
      <c s="30" t="s">
        <v>60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47</v>
      </c>
    </row>
    <row r="20" spans="1:5" ht="38.25">
      <c r="A20" t="s">
        <v>53</v>
      </c>
      <c r="E20" s="35" t="s">
        <v>61</v>
      </c>
    </row>
    <row r="21" spans="1:16" ht="12.75">
      <c r="A21" s="25" t="s">
        <v>45</v>
      </c>
      <c s="29" t="s">
        <v>33</v>
      </c>
      <c s="29" t="s">
        <v>58</v>
      </c>
      <c s="25" t="s">
        <v>62</v>
      </c>
      <c s="30" t="s">
        <v>60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63</v>
      </c>
    </row>
    <row r="23" spans="1:5" ht="12.75">
      <c r="A23" s="36" t="s">
        <v>52</v>
      </c>
      <c r="E23" s="37" t="s">
        <v>47</v>
      </c>
    </row>
    <row r="24" spans="1:5" ht="38.25">
      <c r="A24" t="s">
        <v>53</v>
      </c>
      <c r="E24" s="35" t="s">
        <v>61</v>
      </c>
    </row>
    <row r="25" spans="1:16" ht="12.75">
      <c r="A25" s="25" t="s">
        <v>45</v>
      </c>
      <c s="29" t="s">
        <v>35</v>
      </c>
      <c s="29" t="s">
        <v>58</v>
      </c>
      <c s="25" t="s">
        <v>64</v>
      </c>
      <c s="30" t="s">
        <v>60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65</v>
      </c>
    </row>
    <row r="27" spans="1:5" ht="12.75">
      <c r="A27" s="36" t="s">
        <v>52</v>
      </c>
      <c r="E27" s="37" t="s">
        <v>47</v>
      </c>
    </row>
    <row r="28" spans="1:5" ht="38.25">
      <c r="A28" t="s">
        <v>53</v>
      </c>
      <c r="E28" s="35" t="s">
        <v>61</v>
      </c>
    </row>
    <row r="29" spans="1:16" ht="12.75">
      <c r="A29" s="25" t="s">
        <v>45</v>
      </c>
      <c s="29" t="s">
        <v>37</v>
      </c>
      <c s="29" t="s">
        <v>66</v>
      </c>
      <c s="25" t="s">
        <v>47</v>
      </c>
      <c s="30" t="s">
        <v>67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68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69</v>
      </c>
    </row>
    <row r="33" spans="1:16" ht="12.75">
      <c r="A33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73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74</v>
      </c>
    </row>
    <row r="35" spans="1:5" ht="12.75">
      <c r="A35" s="36" t="s">
        <v>52</v>
      </c>
      <c r="E35" s="37" t="s">
        <v>47</v>
      </c>
    </row>
    <row r="36" spans="1:5" ht="12.75">
      <c r="A36" t="s">
        <v>53</v>
      </c>
      <c r="E36" s="35" t="s">
        <v>69</v>
      </c>
    </row>
    <row r="37" spans="1:16" ht="12.75">
      <c r="A37" s="25" t="s">
        <v>45</v>
      </c>
      <c s="29" t="s">
        <v>75</v>
      </c>
      <c s="29" t="s">
        <v>76</v>
      </c>
      <c s="25" t="s">
        <v>59</v>
      </c>
      <c s="30" t="s">
        <v>77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78</v>
      </c>
    </row>
    <row r="39" spans="1:5" ht="12.75">
      <c r="A39" s="36" t="s">
        <v>52</v>
      </c>
      <c r="E39" s="37" t="s">
        <v>47</v>
      </c>
    </row>
    <row r="40" spans="1:5" ht="12.75">
      <c r="A40" t="s">
        <v>53</v>
      </c>
      <c r="E40" s="35" t="s">
        <v>69</v>
      </c>
    </row>
    <row r="41" spans="1:16" ht="12.75">
      <c r="A41" s="25" t="s">
        <v>45</v>
      </c>
      <c s="29" t="s">
        <v>40</v>
      </c>
      <c s="29" t="s">
        <v>76</v>
      </c>
      <c s="25" t="s">
        <v>62</v>
      </c>
      <c s="30" t="s">
        <v>77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25.5">
      <c r="A42" s="34" t="s">
        <v>50</v>
      </c>
      <c r="E42" s="35" t="s">
        <v>79</v>
      </c>
    </row>
    <row r="43" spans="1:5" ht="12.75">
      <c r="A43" s="36" t="s">
        <v>52</v>
      </c>
      <c r="E43" s="37" t="s">
        <v>47</v>
      </c>
    </row>
    <row r="44" spans="1:5" ht="12.75">
      <c r="A44" t="s">
        <v>53</v>
      </c>
      <c r="E44" s="35" t="s">
        <v>69</v>
      </c>
    </row>
    <row r="45" spans="1:16" ht="12.75">
      <c r="A45" s="25" t="s">
        <v>45</v>
      </c>
      <c s="29" t="s">
        <v>42</v>
      </c>
      <c s="29" t="s">
        <v>76</v>
      </c>
      <c s="25" t="s">
        <v>64</v>
      </c>
      <c s="30" t="s">
        <v>77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25.5">
      <c r="A46" s="34" t="s">
        <v>50</v>
      </c>
      <c r="E46" s="35" t="s">
        <v>80</v>
      </c>
    </row>
    <row r="47" spans="1:5" ht="12.75">
      <c r="A47" s="36" t="s">
        <v>52</v>
      </c>
      <c r="E47" s="37" t="s">
        <v>47</v>
      </c>
    </row>
    <row r="48" spans="1:5" ht="12.75">
      <c r="A48" t="s">
        <v>53</v>
      </c>
      <c r="E48" s="35" t="s">
        <v>69</v>
      </c>
    </row>
    <row r="49" spans="1:16" ht="12.75">
      <c r="A49" s="25" t="s">
        <v>45</v>
      </c>
      <c s="29" t="s">
        <v>81</v>
      </c>
      <c s="29" t="s">
        <v>76</v>
      </c>
      <c s="25" t="s">
        <v>82</v>
      </c>
      <c s="30" t="s">
        <v>77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83</v>
      </c>
    </row>
    <row r="51" spans="1:5" ht="12.75">
      <c r="A51" s="36" t="s">
        <v>52</v>
      </c>
      <c r="E51" s="37" t="s">
        <v>47</v>
      </c>
    </row>
    <row r="52" spans="1:5" ht="12.75">
      <c r="A52" t="s">
        <v>53</v>
      </c>
      <c r="E52" s="35" t="s">
        <v>69</v>
      </c>
    </row>
    <row r="53" spans="1:16" ht="12.75">
      <c r="A53" s="25" t="s">
        <v>45</v>
      </c>
      <c s="29" t="s">
        <v>84</v>
      </c>
      <c s="29" t="s">
        <v>76</v>
      </c>
      <c s="25" t="s">
        <v>85</v>
      </c>
      <c s="30" t="s">
        <v>77</v>
      </c>
      <c s="31" t="s">
        <v>49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25.5">
      <c r="A54" s="34" t="s">
        <v>50</v>
      </c>
      <c r="E54" s="35" t="s">
        <v>86</v>
      </c>
    </row>
    <row r="55" spans="1:5" ht="12.75">
      <c r="A55" s="36" t="s">
        <v>52</v>
      </c>
      <c r="E55" s="37" t="s">
        <v>47</v>
      </c>
    </row>
    <row r="56" spans="1:5" ht="12.75">
      <c r="A56" t="s">
        <v>53</v>
      </c>
      <c r="E56" s="35" t="s">
        <v>69</v>
      </c>
    </row>
    <row r="57" spans="1:16" ht="12.75">
      <c r="A57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90</v>
      </c>
    </row>
    <row r="59" spans="1:5" ht="12.75">
      <c r="A59" s="36" t="s">
        <v>52</v>
      </c>
      <c r="E59" s="37" t="s">
        <v>47</v>
      </c>
    </row>
    <row r="60" spans="1:5" ht="12.75">
      <c r="A60" t="s">
        <v>53</v>
      </c>
      <c r="E60" s="35" t="s">
        <v>69</v>
      </c>
    </row>
    <row r="61" spans="1:16" ht="12.75">
      <c r="A61" s="25" t="s">
        <v>45</v>
      </c>
      <c s="29" t="s">
        <v>91</v>
      </c>
      <c s="29" t="s">
        <v>92</v>
      </c>
      <c s="25" t="s">
        <v>47</v>
      </c>
      <c s="30" t="s">
        <v>93</v>
      </c>
      <c s="31" t="s">
        <v>49</v>
      </c>
      <c s="32">
        <v>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94</v>
      </c>
    </row>
    <row r="63" spans="1:5" ht="12.75">
      <c r="A63" s="36" t="s">
        <v>52</v>
      </c>
      <c r="E63" s="37" t="s">
        <v>47</v>
      </c>
    </row>
    <row r="64" spans="1:5" ht="63.75">
      <c r="A64" t="s">
        <v>53</v>
      </c>
      <c r="E64" s="35" t="s">
        <v>95</v>
      </c>
    </row>
    <row r="65" spans="1:16" ht="12.75">
      <c r="A65" s="25" t="s">
        <v>45</v>
      </c>
      <c s="29" t="s">
        <v>96</v>
      </c>
      <c s="29" t="s">
        <v>97</v>
      </c>
      <c s="25" t="s">
        <v>47</v>
      </c>
      <c s="30" t="s">
        <v>98</v>
      </c>
      <c s="31" t="s">
        <v>49</v>
      </c>
      <c s="32">
        <v>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99</v>
      </c>
    </row>
    <row r="67" spans="1:5" ht="12.75">
      <c r="A67" s="36" t="s">
        <v>52</v>
      </c>
      <c r="E67" s="37" t="s">
        <v>47</v>
      </c>
    </row>
    <row r="68" spans="1:5" ht="12.75">
      <c r="A68" t="s">
        <v>53</v>
      </c>
      <c r="E68" s="35" t="s">
        <v>69</v>
      </c>
    </row>
    <row r="69" spans="1:16" ht="12.75">
      <c r="A69" s="25" t="s">
        <v>45</v>
      </c>
      <c s="29" t="s">
        <v>100</v>
      </c>
      <c s="29" t="s">
        <v>101</v>
      </c>
      <c s="25" t="s">
        <v>59</v>
      </c>
      <c s="30" t="s">
        <v>102</v>
      </c>
      <c s="31" t="s">
        <v>73</v>
      </c>
      <c s="32">
        <v>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103</v>
      </c>
    </row>
    <row r="71" spans="1:5" ht="12.75">
      <c r="A71" s="36" t="s">
        <v>52</v>
      </c>
      <c r="E71" s="37" t="s">
        <v>47</v>
      </c>
    </row>
    <row r="72" spans="1:5" ht="51">
      <c r="A72" t="s">
        <v>53</v>
      </c>
      <c r="E72" s="35" t="s">
        <v>104</v>
      </c>
    </row>
    <row r="73" spans="1:16" ht="12.75">
      <c r="A73" s="25" t="s">
        <v>45</v>
      </c>
      <c s="29" t="s">
        <v>105</v>
      </c>
      <c s="29" t="s">
        <v>101</v>
      </c>
      <c s="25" t="s">
        <v>62</v>
      </c>
      <c s="30" t="s">
        <v>102</v>
      </c>
      <c s="31" t="s">
        <v>73</v>
      </c>
      <c s="32">
        <v>1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106</v>
      </c>
    </row>
    <row r="75" spans="1:5" ht="12.75">
      <c r="A75" s="36" t="s">
        <v>52</v>
      </c>
      <c r="E75" s="37" t="s">
        <v>47</v>
      </c>
    </row>
    <row r="76" spans="1:5" ht="51">
      <c r="A76" t="s">
        <v>53</v>
      </c>
      <c r="E76" s="35" t="s">
        <v>104</v>
      </c>
    </row>
    <row r="77" spans="1:16" ht="12.75">
      <c r="A77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49</v>
      </c>
      <c s="32">
        <v>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110</v>
      </c>
    </row>
    <row r="79" spans="1:5" ht="12.75">
      <c r="A79" s="36" t="s">
        <v>52</v>
      </c>
      <c r="E79" s="37" t="s">
        <v>47</v>
      </c>
    </row>
    <row r="80" spans="1:5" ht="89.25">
      <c r="A80" t="s">
        <v>53</v>
      </c>
      <c r="E80" s="35" t="s">
        <v>111</v>
      </c>
    </row>
    <row r="81" spans="1:16" ht="12.75">
      <c r="A81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49</v>
      </c>
      <c s="32">
        <v>1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12.75">
      <c r="A83" s="36" t="s">
        <v>52</v>
      </c>
      <c r="E83" s="37" t="s">
        <v>47</v>
      </c>
    </row>
    <row r="84" spans="1:5" ht="25.5">
      <c r="A84" t="s">
        <v>53</v>
      </c>
      <c r="E84" s="35" t="s">
        <v>115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0+O8+O17+O50+O75+O100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116</v>
      </c>
      <c s="38">
        <f>0+I8+I17+I50+I75+I100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116</v>
      </c>
      <c s="6"/>
      <c s="18" t="s">
        <v>117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118</v>
      </c>
      <c s="25" t="s">
        <v>47</v>
      </c>
      <c s="30" t="s">
        <v>119</v>
      </c>
      <c s="31" t="s">
        <v>120</v>
      </c>
      <c s="32">
        <v>587.714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63.75">
      <c r="A11" s="36" t="s">
        <v>52</v>
      </c>
      <c r="E11" s="37" t="s">
        <v>122</v>
      </c>
    </row>
    <row r="12" spans="1:5" ht="25.5">
      <c r="A12" t="s">
        <v>53</v>
      </c>
      <c r="E12" s="35" t="s">
        <v>123</v>
      </c>
    </row>
    <row r="13" spans="1:16" ht="25.5">
      <c r="A13" s="25" t="s">
        <v>45</v>
      </c>
      <c s="29" t="s">
        <v>23</v>
      </c>
      <c s="29" t="s">
        <v>124</v>
      </c>
      <c s="25" t="s">
        <v>47</v>
      </c>
      <c s="30" t="s">
        <v>125</v>
      </c>
      <c s="31" t="s">
        <v>120</v>
      </c>
      <c s="32">
        <v>42.351</v>
      </c>
      <c s="33">
        <v>0</v>
      </c>
      <c s="33">
        <f>ROUND(ROUND(H13,2)*ROUND(G13,3),2)</f>
      </c>
      <c r="O13">
        <f>(I13*0)/100</f>
      </c>
      <c t="s">
        <v>27</v>
      </c>
    </row>
    <row r="14" spans="1:5" ht="12.75">
      <c r="A14" s="34" t="s">
        <v>50</v>
      </c>
      <c r="E14" s="35" t="s">
        <v>126</v>
      </c>
    </row>
    <row r="15" spans="1:5" ht="63.75">
      <c r="A15" s="36" t="s">
        <v>52</v>
      </c>
      <c r="E15" s="37" t="s">
        <v>127</v>
      </c>
    </row>
    <row r="16" spans="1:5" ht="140.25">
      <c r="A16" t="s">
        <v>53</v>
      </c>
      <c r="E16" s="35" t="s">
        <v>128</v>
      </c>
    </row>
    <row r="17" spans="1:18" ht="12.75" customHeight="1">
      <c r="A17" s="6" t="s">
        <v>43</v>
      </c>
      <c s="6"/>
      <c s="40" t="s">
        <v>29</v>
      </c>
      <c s="6"/>
      <c s="27" t="s">
        <v>129</v>
      </c>
      <c s="6"/>
      <c s="6"/>
      <c s="6"/>
      <c s="41">
        <f>0+Q17</f>
      </c>
      <c r="O17">
        <f>0+R17</f>
      </c>
      <c r="Q17">
        <f>0+I18+I22+I26+I30+I34+I38+I42+I46</f>
      </c>
      <c>
        <f>0+O18+O22+O26+O30+O34+O38+O42+O46</f>
      </c>
    </row>
    <row r="18" spans="1:16" ht="25.5">
      <c r="A18" s="25" t="s">
        <v>45</v>
      </c>
      <c s="29" t="s">
        <v>22</v>
      </c>
      <c s="29" t="s">
        <v>130</v>
      </c>
      <c s="25" t="s">
        <v>47</v>
      </c>
      <c s="30" t="s">
        <v>131</v>
      </c>
      <c s="31" t="s">
        <v>132</v>
      </c>
      <c s="32">
        <v>16.94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133</v>
      </c>
    </row>
    <row r="20" spans="1:5" ht="51">
      <c r="A20" s="36" t="s">
        <v>52</v>
      </c>
      <c r="E20" s="37" t="s">
        <v>134</v>
      </c>
    </row>
    <row r="21" spans="1:5" ht="63.75">
      <c r="A21" t="s">
        <v>53</v>
      </c>
      <c r="E21" s="35" t="s">
        <v>135</v>
      </c>
    </row>
    <row r="22" spans="1:16" ht="12.75">
      <c r="A22" s="25" t="s">
        <v>45</v>
      </c>
      <c s="29" t="s">
        <v>33</v>
      </c>
      <c s="29" t="s">
        <v>136</v>
      </c>
      <c s="25" t="s">
        <v>47</v>
      </c>
      <c s="30" t="s">
        <v>137</v>
      </c>
      <c s="31" t="s">
        <v>132</v>
      </c>
      <c s="32">
        <v>140.866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138</v>
      </c>
    </row>
    <row r="24" spans="1:5" ht="25.5">
      <c r="A24" s="36" t="s">
        <v>52</v>
      </c>
      <c r="E24" s="37" t="s">
        <v>139</v>
      </c>
    </row>
    <row r="25" spans="1:5" ht="63.75">
      <c r="A25" t="s">
        <v>53</v>
      </c>
      <c r="E25" s="35" t="s">
        <v>135</v>
      </c>
    </row>
    <row r="26" spans="1:16" ht="12.75">
      <c r="A26" s="25" t="s">
        <v>45</v>
      </c>
      <c s="29" t="s">
        <v>35</v>
      </c>
      <c s="29" t="s">
        <v>140</v>
      </c>
      <c s="25" t="s">
        <v>47</v>
      </c>
      <c s="30" t="s">
        <v>141</v>
      </c>
      <c s="31" t="s">
        <v>132</v>
      </c>
      <c s="32">
        <v>328.687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50</v>
      </c>
      <c r="E27" s="35" t="s">
        <v>142</v>
      </c>
    </row>
    <row r="28" spans="1:5" ht="25.5">
      <c r="A28" s="36" t="s">
        <v>52</v>
      </c>
      <c r="E28" s="37" t="s">
        <v>143</v>
      </c>
    </row>
    <row r="29" spans="1:5" ht="63.75">
      <c r="A29" t="s">
        <v>53</v>
      </c>
      <c r="E29" s="35" t="s">
        <v>135</v>
      </c>
    </row>
    <row r="30" spans="1:16" ht="12.75">
      <c r="A30" s="25" t="s">
        <v>45</v>
      </c>
      <c s="29" t="s">
        <v>37</v>
      </c>
      <c s="29" t="s">
        <v>144</v>
      </c>
      <c s="25" t="s">
        <v>47</v>
      </c>
      <c s="30" t="s">
        <v>145</v>
      </c>
      <c s="31" t="s">
        <v>132</v>
      </c>
      <c s="32">
        <v>284.833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146</v>
      </c>
    </row>
    <row r="32" spans="1:5" ht="51">
      <c r="A32" s="36" t="s">
        <v>52</v>
      </c>
      <c r="E32" s="37" t="s">
        <v>147</v>
      </c>
    </row>
    <row r="33" spans="1:5" ht="369.75">
      <c r="A33" t="s">
        <v>53</v>
      </c>
      <c r="E33" s="35" t="s">
        <v>148</v>
      </c>
    </row>
    <row r="34" spans="1:16" ht="12.75">
      <c r="A34" s="25" t="s">
        <v>45</v>
      </c>
      <c s="29" t="s">
        <v>70</v>
      </c>
      <c s="29" t="s">
        <v>149</v>
      </c>
      <c s="25" t="s">
        <v>47</v>
      </c>
      <c s="30" t="s">
        <v>150</v>
      </c>
      <c s="31" t="s">
        <v>132</v>
      </c>
      <c s="32">
        <v>41.675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151</v>
      </c>
    </row>
    <row r="36" spans="1:5" ht="63.75">
      <c r="A36" s="36" t="s">
        <v>52</v>
      </c>
      <c r="E36" s="37" t="s">
        <v>152</v>
      </c>
    </row>
    <row r="37" spans="1:5" ht="318.75">
      <c r="A37" t="s">
        <v>53</v>
      </c>
      <c r="E37" s="35" t="s">
        <v>153</v>
      </c>
    </row>
    <row r="38" spans="1:16" ht="12.75">
      <c r="A38" s="25" t="s">
        <v>45</v>
      </c>
      <c s="29" t="s">
        <v>75</v>
      </c>
      <c s="29" t="s">
        <v>154</v>
      </c>
      <c s="25" t="s">
        <v>47</v>
      </c>
      <c s="30" t="s">
        <v>155</v>
      </c>
      <c s="31" t="s">
        <v>132</v>
      </c>
      <c s="32">
        <v>6.4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156</v>
      </c>
    </row>
    <row r="40" spans="1:5" ht="12.75">
      <c r="A40" s="36" t="s">
        <v>52</v>
      </c>
      <c r="E40" s="37" t="s">
        <v>157</v>
      </c>
    </row>
    <row r="41" spans="1:5" ht="318.75">
      <c r="A41" t="s">
        <v>53</v>
      </c>
      <c r="E41" s="35" t="s">
        <v>153</v>
      </c>
    </row>
    <row r="42" spans="1:16" ht="12.75">
      <c r="A42" s="25" t="s">
        <v>45</v>
      </c>
      <c s="29" t="s">
        <v>40</v>
      </c>
      <c s="29" t="s">
        <v>158</v>
      </c>
      <c s="25" t="s">
        <v>47</v>
      </c>
      <c s="30" t="s">
        <v>159</v>
      </c>
      <c s="31" t="s">
        <v>132</v>
      </c>
      <c s="32">
        <v>38.43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63.75">
      <c r="A44" s="36" t="s">
        <v>52</v>
      </c>
      <c r="E44" s="37" t="s">
        <v>160</v>
      </c>
    </row>
    <row r="45" spans="1:5" ht="280.5">
      <c r="A45" t="s">
        <v>53</v>
      </c>
      <c r="E45" s="35" t="s">
        <v>161</v>
      </c>
    </row>
    <row r="46" spans="1:16" ht="12.75">
      <c r="A46" s="25" t="s">
        <v>45</v>
      </c>
      <c s="29" t="s">
        <v>42</v>
      </c>
      <c s="29" t="s">
        <v>162</v>
      </c>
      <c s="25" t="s">
        <v>47</v>
      </c>
      <c s="30" t="s">
        <v>163</v>
      </c>
      <c s="31" t="s">
        <v>164</v>
      </c>
      <c s="32">
        <v>2134.331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165</v>
      </c>
    </row>
    <row r="48" spans="1:5" ht="25.5">
      <c r="A48" s="36" t="s">
        <v>52</v>
      </c>
      <c r="E48" s="37" t="s">
        <v>166</v>
      </c>
    </row>
    <row r="49" spans="1:5" ht="25.5">
      <c r="A49" t="s">
        <v>53</v>
      </c>
      <c r="E49" s="35" t="s">
        <v>167</v>
      </c>
    </row>
    <row r="50" spans="1:18" ht="12.75" customHeight="1">
      <c r="A50" s="6" t="s">
        <v>43</v>
      </c>
      <c s="6"/>
      <c s="40" t="s">
        <v>35</v>
      </c>
      <c s="6"/>
      <c s="27" t="s">
        <v>168</v>
      </c>
      <c s="6"/>
      <c s="6"/>
      <c s="6"/>
      <c s="41">
        <f>0+Q50</f>
      </c>
      <c r="O50">
        <f>0+R50</f>
      </c>
      <c r="Q50">
        <f>0+I51+I55+I59+I63+I67+I71</f>
      </c>
      <c>
        <f>0+O51+O55+O59+O63+O67+O71</f>
      </c>
    </row>
    <row r="51" spans="1:16" ht="12.75">
      <c r="A51" s="25" t="s">
        <v>45</v>
      </c>
      <c s="29" t="s">
        <v>81</v>
      </c>
      <c s="29" t="s">
        <v>169</v>
      </c>
      <c s="25" t="s">
        <v>47</v>
      </c>
      <c s="30" t="s">
        <v>170</v>
      </c>
      <c s="31" t="s">
        <v>132</v>
      </c>
      <c s="32">
        <v>514.824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171</v>
      </c>
    </row>
    <row r="53" spans="1:5" ht="76.5">
      <c r="A53" s="36" t="s">
        <v>52</v>
      </c>
      <c r="E53" s="37" t="s">
        <v>172</v>
      </c>
    </row>
    <row r="54" spans="1:5" ht="76.5">
      <c r="A54" t="s">
        <v>53</v>
      </c>
      <c r="E54" s="35" t="s">
        <v>173</v>
      </c>
    </row>
    <row r="55" spans="1:16" ht="12.75">
      <c r="A55" s="25" t="s">
        <v>45</v>
      </c>
      <c s="29" t="s">
        <v>84</v>
      </c>
      <c s="29" t="s">
        <v>174</v>
      </c>
      <c s="25" t="s">
        <v>47</v>
      </c>
      <c s="30" t="s">
        <v>175</v>
      </c>
      <c s="31" t="s">
        <v>164</v>
      </c>
      <c s="32">
        <v>360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176</v>
      </c>
    </row>
    <row r="57" spans="1:5" ht="12.75">
      <c r="A57" s="36" t="s">
        <v>52</v>
      </c>
      <c r="E57" s="37" t="s">
        <v>177</v>
      </c>
    </row>
    <row r="58" spans="1:5" ht="102">
      <c r="A58" t="s">
        <v>53</v>
      </c>
      <c r="E58" s="35" t="s">
        <v>178</v>
      </c>
    </row>
    <row r="59" spans="1:16" ht="12.75">
      <c r="A59" s="25" t="s">
        <v>45</v>
      </c>
      <c s="29" t="s">
        <v>87</v>
      </c>
      <c s="29" t="s">
        <v>179</v>
      </c>
      <c s="25" t="s">
        <v>47</v>
      </c>
      <c s="30" t="s">
        <v>180</v>
      </c>
      <c s="31" t="s">
        <v>164</v>
      </c>
      <c s="32">
        <v>2340.109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25.5">
      <c r="A60" s="34" t="s">
        <v>50</v>
      </c>
      <c r="E60" s="35" t="s">
        <v>181</v>
      </c>
    </row>
    <row r="61" spans="1:5" ht="25.5">
      <c r="A61" s="36" t="s">
        <v>52</v>
      </c>
      <c r="E61" s="37" t="s">
        <v>182</v>
      </c>
    </row>
    <row r="62" spans="1:5" ht="51">
      <c r="A62" t="s">
        <v>53</v>
      </c>
      <c r="E62" s="35" t="s">
        <v>183</v>
      </c>
    </row>
    <row r="63" spans="1:16" ht="12.75">
      <c r="A63" s="25" t="s">
        <v>45</v>
      </c>
      <c s="29" t="s">
        <v>91</v>
      </c>
      <c s="29" t="s">
        <v>184</v>
      </c>
      <c s="25" t="s">
        <v>47</v>
      </c>
      <c s="30" t="s">
        <v>185</v>
      </c>
      <c s="31" t="s">
        <v>164</v>
      </c>
      <c s="32">
        <v>2184.05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38.25">
      <c r="A64" s="34" t="s">
        <v>50</v>
      </c>
      <c r="E64" s="35" t="s">
        <v>186</v>
      </c>
    </row>
    <row r="65" spans="1:5" ht="25.5">
      <c r="A65" s="36" t="s">
        <v>52</v>
      </c>
      <c r="E65" s="37" t="s">
        <v>187</v>
      </c>
    </row>
    <row r="66" spans="1:5" ht="51">
      <c r="A66" t="s">
        <v>53</v>
      </c>
      <c r="E66" s="35" t="s">
        <v>183</v>
      </c>
    </row>
    <row r="67" spans="1:16" ht="12.75">
      <c r="A67" s="25" t="s">
        <v>45</v>
      </c>
      <c s="29" t="s">
        <v>96</v>
      </c>
      <c s="29" t="s">
        <v>188</v>
      </c>
      <c s="25" t="s">
        <v>47</v>
      </c>
      <c s="30" t="s">
        <v>189</v>
      </c>
      <c s="31" t="s">
        <v>164</v>
      </c>
      <c s="32">
        <v>2112.845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190</v>
      </c>
    </row>
    <row r="69" spans="1:5" ht="12.75">
      <c r="A69" s="36" t="s">
        <v>52</v>
      </c>
      <c r="E69" s="37" t="s">
        <v>191</v>
      </c>
    </row>
    <row r="70" spans="1:5" ht="140.25">
      <c r="A70" t="s">
        <v>53</v>
      </c>
      <c r="E70" s="35" t="s">
        <v>192</v>
      </c>
    </row>
    <row r="71" spans="1:16" ht="12.75">
      <c r="A71" s="25" t="s">
        <v>45</v>
      </c>
      <c s="29" t="s">
        <v>100</v>
      </c>
      <c s="29" t="s">
        <v>193</v>
      </c>
      <c s="25" t="s">
        <v>47</v>
      </c>
      <c s="30" t="s">
        <v>194</v>
      </c>
      <c s="31" t="s">
        <v>164</v>
      </c>
      <c s="32">
        <v>2183.865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195</v>
      </c>
    </row>
    <row r="73" spans="1:5" ht="12.75">
      <c r="A73" s="36" t="s">
        <v>52</v>
      </c>
      <c r="E73" s="37" t="s">
        <v>196</v>
      </c>
    </row>
    <row r="74" spans="1:5" ht="140.25">
      <c r="A74" t="s">
        <v>53</v>
      </c>
      <c r="E74" s="35" t="s">
        <v>192</v>
      </c>
    </row>
    <row r="75" spans="1:18" ht="12.75" customHeight="1">
      <c r="A75" s="6" t="s">
        <v>43</v>
      </c>
      <c s="6"/>
      <c s="40" t="s">
        <v>75</v>
      </c>
      <c s="6"/>
      <c s="27" t="s">
        <v>197</v>
      </c>
      <c s="6"/>
      <c s="6"/>
      <c s="6"/>
      <c s="41">
        <f>0+Q75</f>
      </c>
      <c r="O75">
        <f>0+R75</f>
      </c>
      <c r="Q75">
        <f>0+I76+I80+I84+I88+I92+I96</f>
      </c>
      <c>
        <f>0+O76+O80+O84+O88+O92+O96</f>
      </c>
    </row>
    <row r="76" spans="1:16" ht="12.75">
      <c r="A76" s="25" t="s">
        <v>45</v>
      </c>
      <c s="29" t="s">
        <v>105</v>
      </c>
      <c s="29" t="s">
        <v>198</v>
      </c>
      <c s="25" t="s">
        <v>47</v>
      </c>
      <c s="30" t="s">
        <v>199</v>
      </c>
      <c s="31" t="s">
        <v>200</v>
      </c>
      <c s="32">
        <v>4</v>
      </c>
      <c s="33">
        <v>0</v>
      </c>
      <c s="33">
        <f>ROUND(ROUND(H76,2)*ROUND(G76,3),2)</f>
      </c>
      <c r="O76">
        <f>(I76*0)/100</f>
      </c>
      <c t="s">
        <v>27</v>
      </c>
    </row>
    <row r="77" spans="1:5" ht="12.75">
      <c r="A77" s="34" t="s">
        <v>50</v>
      </c>
      <c r="E77" s="35" t="s">
        <v>201</v>
      </c>
    </row>
    <row r="78" spans="1:5" ht="12.75">
      <c r="A78" s="36" t="s">
        <v>52</v>
      </c>
      <c r="E78" s="37" t="s">
        <v>202</v>
      </c>
    </row>
    <row r="79" spans="1:5" ht="255">
      <c r="A79" t="s">
        <v>53</v>
      </c>
      <c r="E79" s="35" t="s">
        <v>203</v>
      </c>
    </row>
    <row r="80" spans="1:16" ht="12.75">
      <c r="A80" s="25" t="s">
        <v>45</v>
      </c>
      <c s="29" t="s">
        <v>107</v>
      </c>
      <c s="29" t="s">
        <v>204</v>
      </c>
      <c s="25" t="s">
        <v>47</v>
      </c>
      <c s="30" t="s">
        <v>205</v>
      </c>
      <c s="31" t="s">
        <v>73</v>
      </c>
      <c s="32">
        <v>4</v>
      </c>
      <c s="33">
        <v>0</v>
      </c>
      <c s="33">
        <f>ROUND(ROUND(H80,2)*ROUND(G80,3),2)</f>
      </c>
      <c r="O80">
        <f>(I80*0)/100</f>
      </c>
      <c t="s">
        <v>27</v>
      </c>
    </row>
    <row r="81" spans="1:5" ht="12.75">
      <c r="A81" s="34" t="s">
        <v>50</v>
      </c>
      <c r="E81" s="35" t="s">
        <v>206</v>
      </c>
    </row>
    <row r="82" spans="1:5" ht="12.75">
      <c r="A82" s="36" t="s">
        <v>52</v>
      </c>
      <c r="E82" s="37" t="s">
        <v>207</v>
      </c>
    </row>
    <row r="83" spans="1:5" ht="76.5">
      <c r="A83" t="s">
        <v>53</v>
      </c>
      <c r="E83" s="35" t="s">
        <v>208</v>
      </c>
    </row>
    <row r="84" spans="1:16" ht="12.75">
      <c r="A84" s="25" t="s">
        <v>45</v>
      </c>
      <c s="29" t="s">
        <v>112</v>
      </c>
      <c s="29" t="s">
        <v>209</v>
      </c>
      <c s="25" t="s">
        <v>47</v>
      </c>
      <c s="30" t="s">
        <v>210</v>
      </c>
      <c s="31" t="s">
        <v>73</v>
      </c>
      <c s="32">
        <v>1</v>
      </c>
      <c s="33">
        <v>0</v>
      </c>
      <c s="33">
        <f>ROUND(ROUND(H84,2)*ROUND(G84,3),2)</f>
      </c>
      <c r="O84">
        <f>(I84*0)/100</f>
      </c>
      <c t="s">
        <v>27</v>
      </c>
    </row>
    <row r="85" spans="1:5" ht="12.75">
      <c r="A85" s="34" t="s">
        <v>50</v>
      </c>
      <c r="E85" s="35" t="s">
        <v>211</v>
      </c>
    </row>
    <row r="86" spans="1:5" ht="12.75">
      <c r="A86" s="36" t="s">
        <v>52</v>
      </c>
      <c r="E86" s="37" t="s">
        <v>212</v>
      </c>
    </row>
    <row r="87" spans="1:5" ht="76.5">
      <c r="A87" t="s">
        <v>53</v>
      </c>
      <c r="E87" s="35" t="s">
        <v>208</v>
      </c>
    </row>
    <row r="88" spans="1:16" ht="12.75">
      <c r="A88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73</v>
      </c>
      <c s="32">
        <v>17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216</v>
      </c>
    </row>
    <row r="90" spans="1:5" ht="12.75">
      <c r="A90" s="36" t="s">
        <v>52</v>
      </c>
      <c r="E90" s="37" t="s">
        <v>217</v>
      </c>
    </row>
    <row r="91" spans="1:5" ht="25.5">
      <c r="A91" t="s">
        <v>53</v>
      </c>
      <c r="E91" s="35" t="s">
        <v>218</v>
      </c>
    </row>
    <row r="92" spans="1:16" ht="12.75">
      <c r="A92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73</v>
      </c>
      <c s="32">
        <v>1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222</v>
      </c>
    </row>
    <row r="94" spans="1:5" ht="12.75">
      <c r="A94" s="36" t="s">
        <v>52</v>
      </c>
      <c r="E94" s="37" t="s">
        <v>223</v>
      </c>
    </row>
    <row r="95" spans="1:5" ht="25.5">
      <c r="A95" t="s">
        <v>53</v>
      </c>
      <c r="E95" s="35" t="s">
        <v>218</v>
      </c>
    </row>
    <row r="96" spans="1:16" ht="12.75">
      <c r="A96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73</v>
      </c>
      <c s="32">
        <v>3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227</v>
      </c>
    </row>
    <row r="98" spans="1:5" ht="12.75">
      <c r="A98" s="36" t="s">
        <v>52</v>
      </c>
      <c r="E98" s="37" t="s">
        <v>228</v>
      </c>
    </row>
    <row r="99" spans="1:5" ht="25.5">
      <c r="A99" t="s">
        <v>53</v>
      </c>
      <c r="E99" s="35" t="s">
        <v>218</v>
      </c>
    </row>
    <row r="100" spans="1:18" ht="12.75" customHeight="1">
      <c r="A100" s="6" t="s">
        <v>43</v>
      </c>
      <c s="6"/>
      <c s="40" t="s">
        <v>40</v>
      </c>
      <c s="6"/>
      <c s="27" t="s">
        <v>229</v>
      </c>
      <c s="6"/>
      <c s="6"/>
      <c s="6"/>
      <c s="41">
        <f>0+Q100</f>
      </c>
      <c r="O100">
        <f>0+R100</f>
      </c>
      <c r="Q100">
        <f>0+I101+I105+I109+I113+I117+I121</f>
      </c>
      <c>
        <f>0+O101+O105+O109+O113+O117+O121</f>
      </c>
    </row>
    <row r="101" spans="1:16" ht="25.5">
      <c r="A101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200</v>
      </c>
      <c s="32">
        <v>53.03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233</v>
      </c>
    </row>
    <row r="103" spans="1:5" ht="12.75">
      <c r="A103" s="36" t="s">
        <v>52</v>
      </c>
      <c r="E103" s="37" t="s">
        <v>234</v>
      </c>
    </row>
    <row r="104" spans="1:5" ht="127.5">
      <c r="A104" t="s">
        <v>53</v>
      </c>
      <c r="E104" s="35" t="s">
        <v>235</v>
      </c>
    </row>
    <row r="105" spans="1:16" ht="25.5">
      <c r="A105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200</v>
      </c>
      <c s="32">
        <v>46.09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239</v>
      </c>
    </row>
    <row r="107" spans="1:5" ht="12.75">
      <c r="A107" s="36" t="s">
        <v>52</v>
      </c>
      <c r="E107" s="37" t="s">
        <v>240</v>
      </c>
    </row>
    <row r="108" spans="1:5" ht="38.25">
      <c r="A108" t="s">
        <v>53</v>
      </c>
      <c r="E108" s="35" t="s">
        <v>241</v>
      </c>
    </row>
    <row r="109" spans="1:16" ht="12.75">
      <c r="A109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200</v>
      </c>
      <c s="32">
        <v>161.5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245</v>
      </c>
    </row>
    <row r="111" spans="1:5" ht="63.75">
      <c r="A111" s="36" t="s">
        <v>52</v>
      </c>
      <c r="E111" s="37" t="s">
        <v>246</v>
      </c>
    </row>
    <row r="112" spans="1:5" ht="51">
      <c r="A112" t="s">
        <v>53</v>
      </c>
      <c r="E112" s="35" t="s">
        <v>247</v>
      </c>
    </row>
    <row r="113" spans="1:16" ht="12.75">
      <c r="A113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132</v>
      </c>
      <c s="32">
        <v>2.55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251</v>
      </c>
    </row>
    <row r="115" spans="1:5" ht="12.75">
      <c r="A115" s="36" t="s">
        <v>52</v>
      </c>
      <c r="E115" s="37" t="s">
        <v>252</v>
      </c>
    </row>
    <row r="116" spans="1:5" ht="38.25">
      <c r="A116" t="s">
        <v>53</v>
      </c>
      <c r="E116" s="35" t="s">
        <v>253</v>
      </c>
    </row>
    <row r="117" spans="1:16" ht="12.75">
      <c r="A117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200</v>
      </c>
      <c s="32">
        <v>60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257</v>
      </c>
    </row>
    <row r="119" spans="1:5" ht="25.5">
      <c r="A119" s="36" t="s">
        <v>52</v>
      </c>
      <c r="E119" s="37" t="s">
        <v>258</v>
      </c>
    </row>
    <row r="120" spans="1:5" ht="25.5">
      <c r="A120" t="s">
        <v>53</v>
      </c>
      <c r="E120" s="35" t="s">
        <v>259</v>
      </c>
    </row>
    <row r="121" spans="1:16" ht="12.75">
      <c r="A121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200</v>
      </c>
      <c s="32">
        <v>60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263</v>
      </c>
    </row>
    <row r="123" spans="1:5" ht="12.75">
      <c r="A123" s="36" t="s">
        <v>52</v>
      </c>
      <c r="E123" s="37" t="s">
        <v>264</v>
      </c>
    </row>
    <row r="124" spans="1:5" ht="38.25">
      <c r="A124" t="s">
        <v>53</v>
      </c>
      <c r="E124" s="35" t="s">
        <v>265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0+O8+O17+O30+O51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266</v>
      </c>
      <c s="38">
        <f>0+I8+I17+I30+I51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266</v>
      </c>
      <c s="6"/>
      <c s="18" t="s">
        <v>267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118</v>
      </c>
      <c s="25" t="s">
        <v>47</v>
      </c>
      <c s="30" t="s">
        <v>119</v>
      </c>
      <c s="31" t="s">
        <v>120</v>
      </c>
      <c s="32">
        <v>128.52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25.5">
      <c r="A11" s="36" t="s">
        <v>52</v>
      </c>
      <c r="E11" s="37" t="s">
        <v>268</v>
      </c>
    </row>
    <row r="12" spans="1:5" ht="25.5">
      <c r="A12" t="s">
        <v>53</v>
      </c>
      <c r="E12" s="35" t="s">
        <v>123</v>
      </c>
    </row>
    <row r="13" spans="1:16" ht="25.5">
      <c r="A13" s="25" t="s">
        <v>45</v>
      </c>
      <c s="29" t="s">
        <v>23</v>
      </c>
      <c s="29" t="s">
        <v>124</v>
      </c>
      <c s="25" t="s">
        <v>47</v>
      </c>
      <c s="30" t="s">
        <v>125</v>
      </c>
      <c s="31" t="s">
        <v>120</v>
      </c>
      <c s="32">
        <v>9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126</v>
      </c>
    </row>
    <row r="15" spans="1:5" ht="25.5">
      <c r="A15" s="36" t="s">
        <v>52</v>
      </c>
      <c r="E15" s="37" t="s">
        <v>269</v>
      </c>
    </row>
    <row r="16" spans="1:5" ht="140.25">
      <c r="A16" t="s">
        <v>53</v>
      </c>
      <c r="E16" s="35" t="s">
        <v>270</v>
      </c>
    </row>
    <row r="17" spans="1:18" ht="12.75" customHeight="1">
      <c r="A17" s="6" t="s">
        <v>43</v>
      </c>
      <c s="6"/>
      <c s="40" t="s">
        <v>29</v>
      </c>
      <c s="6"/>
      <c s="27" t="s">
        <v>129</v>
      </c>
      <c s="6"/>
      <c s="6"/>
      <c s="6"/>
      <c s="41">
        <f>0+Q17</f>
      </c>
      <c r="O17">
        <f>0+R17</f>
      </c>
      <c r="Q17">
        <f>0+I18+I22+I26</f>
      </c>
      <c>
        <f>0+O18+O22+O26</f>
      </c>
    </row>
    <row r="18" spans="1:16" ht="25.5">
      <c r="A18" s="25" t="s">
        <v>45</v>
      </c>
      <c s="29" t="s">
        <v>22</v>
      </c>
      <c s="29" t="s">
        <v>130</v>
      </c>
      <c s="25" t="s">
        <v>47</v>
      </c>
      <c s="30" t="s">
        <v>131</v>
      </c>
      <c s="31" t="s">
        <v>132</v>
      </c>
      <c s="32">
        <v>3.6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133</v>
      </c>
    </row>
    <row r="20" spans="1:5" ht="12.75">
      <c r="A20" s="36" t="s">
        <v>52</v>
      </c>
      <c r="E20" s="37" t="s">
        <v>271</v>
      </c>
    </row>
    <row r="21" spans="1:5" ht="63.75">
      <c r="A21" t="s">
        <v>53</v>
      </c>
      <c r="E21" s="35" t="s">
        <v>135</v>
      </c>
    </row>
    <row r="22" spans="1:16" ht="12.75">
      <c r="A22" s="25" t="s">
        <v>45</v>
      </c>
      <c s="29" t="s">
        <v>33</v>
      </c>
      <c s="29" t="s">
        <v>136</v>
      </c>
      <c s="25" t="s">
        <v>47</v>
      </c>
      <c s="30" t="s">
        <v>137</v>
      </c>
      <c s="31" t="s">
        <v>132</v>
      </c>
      <c s="32">
        <v>142.6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272</v>
      </c>
    </row>
    <row r="24" spans="1:5" ht="25.5">
      <c r="A24" s="36" t="s">
        <v>52</v>
      </c>
      <c r="E24" s="37" t="s">
        <v>273</v>
      </c>
    </row>
    <row r="25" spans="1:5" ht="63.75">
      <c r="A25" t="s">
        <v>53</v>
      </c>
      <c r="E25" s="35" t="s">
        <v>135</v>
      </c>
    </row>
    <row r="26" spans="1:16" ht="12.75">
      <c r="A26" s="25" t="s">
        <v>45</v>
      </c>
      <c s="29" t="s">
        <v>35</v>
      </c>
      <c s="29" t="s">
        <v>144</v>
      </c>
      <c s="25" t="s">
        <v>47</v>
      </c>
      <c s="30" t="s">
        <v>145</v>
      </c>
      <c s="31" t="s">
        <v>132</v>
      </c>
      <c s="32">
        <v>71.4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146</v>
      </c>
    </row>
    <row r="28" spans="1:5" ht="12.75">
      <c r="A28" s="36" t="s">
        <v>52</v>
      </c>
      <c r="E28" s="37" t="s">
        <v>274</v>
      </c>
    </row>
    <row r="29" spans="1:5" ht="369.75">
      <c r="A29" t="s">
        <v>53</v>
      </c>
      <c r="E29" s="35" t="s">
        <v>148</v>
      </c>
    </row>
    <row r="30" spans="1:18" ht="12.75" customHeight="1">
      <c r="A30" s="6" t="s">
        <v>43</v>
      </c>
      <c s="6"/>
      <c s="40" t="s">
        <v>35</v>
      </c>
      <c s="6"/>
      <c s="27" t="s">
        <v>168</v>
      </c>
      <c s="6"/>
      <c s="6"/>
      <c s="6"/>
      <c s="41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25" t="s">
        <v>45</v>
      </c>
      <c s="29" t="s">
        <v>37</v>
      </c>
      <c s="29" t="s">
        <v>174</v>
      </c>
      <c s="25" t="s">
        <v>47</v>
      </c>
      <c s="30" t="s">
        <v>175</v>
      </c>
      <c s="31" t="s">
        <v>164</v>
      </c>
      <c s="32">
        <v>357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176</v>
      </c>
    </row>
    <row r="33" spans="1:5" ht="12.75">
      <c r="A33" s="36" t="s">
        <v>52</v>
      </c>
      <c r="E33" s="37" t="s">
        <v>275</v>
      </c>
    </row>
    <row r="34" spans="1:5" ht="102">
      <c r="A34" t="s">
        <v>53</v>
      </c>
      <c r="E34" s="35" t="s">
        <v>178</v>
      </c>
    </row>
    <row r="35" spans="1:16" ht="12.75">
      <c r="A35" s="25" t="s">
        <v>45</v>
      </c>
      <c s="29" t="s">
        <v>70</v>
      </c>
      <c s="29" t="s">
        <v>184</v>
      </c>
      <c s="25" t="s">
        <v>59</v>
      </c>
      <c s="30" t="s">
        <v>185</v>
      </c>
      <c s="31" t="s">
        <v>164</v>
      </c>
      <c s="32">
        <v>1483.5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25.5">
      <c r="A36" s="34" t="s">
        <v>50</v>
      </c>
      <c r="E36" s="35" t="s">
        <v>276</v>
      </c>
    </row>
    <row r="37" spans="1:5" ht="12.75">
      <c r="A37" s="36" t="s">
        <v>52</v>
      </c>
      <c r="E37" s="37" t="s">
        <v>277</v>
      </c>
    </row>
    <row r="38" spans="1:5" ht="51">
      <c r="A38" t="s">
        <v>53</v>
      </c>
      <c r="E38" s="35" t="s">
        <v>183</v>
      </c>
    </row>
    <row r="39" spans="1:16" ht="12.75">
      <c r="A39" s="25" t="s">
        <v>45</v>
      </c>
      <c s="29" t="s">
        <v>75</v>
      </c>
      <c s="29" t="s">
        <v>184</v>
      </c>
      <c s="25" t="s">
        <v>62</v>
      </c>
      <c s="30" t="s">
        <v>185</v>
      </c>
      <c s="31" t="s">
        <v>164</v>
      </c>
      <c s="32">
        <v>1483.5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278</v>
      </c>
    </row>
    <row r="41" spans="1:5" ht="12.75">
      <c r="A41" s="36" t="s">
        <v>52</v>
      </c>
      <c r="E41" s="37" t="s">
        <v>279</v>
      </c>
    </row>
    <row r="42" spans="1:5" ht="51">
      <c r="A42" t="s">
        <v>53</v>
      </c>
      <c r="E42" s="35" t="s">
        <v>183</v>
      </c>
    </row>
    <row r="43" spans="1:16" ht="12.75">
      <c r="A43" s="25" t="s">
        <v>45</v>
      </c>
      <c s="29" t="s">
        <v>40</v>
      </c>
      <c s="29" t="s">
        <v>188</v>
      </c>
      <c s="25" t="s">
        <v>47</v>
      </c>
      <c s="30" t="s">
        <v>189</v>
      </c>
      <c s="31" t="s">
        <v>164</v>
      </c>
      <c s="32">
        <v>1437.5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190</v>
      </c>
    </row>
    <row r="45" spans="1:5" ht="12.75">
      <c r="A45" s="36" t="s">
        <v>52</v>
      </c>
      <c r="E45" s="37" t="s">
        <v>280</v>
      </c>
    </row>
    <row r="46" spans="1:5" ht="140.25">
      <c r="A46" t="s">
        <v>53</v>
      </c>
      <c r="E46" s="35" t="s">
        <v>192</v>
      </c>
    </row>
    <row r="47" spans="1:16" ht="12.75">
      <c r="A47" s="25" t="s">
        <v>45</v>
      </c>
      <c s="29" t="s">
        <v>42</v>
      </c>
      <c s="29" t="s">
        <v>193</v>
      </c>
      <c s="25" t="s">
        <v>47</v>
      </c>
      <c s="30" t="s">
        <v>194</v>
      </c>
      <c s="31" t="s">
        <v>164</v>
      </c>
      <c s="32">
        <v>1483.5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195</v>
      </c>
    </row>
    <row r="49" spans="1:5" ht="12.75">
      <c r="A49" s="36" t="s">
        <v>52</v>
      </c>
      <c r="E49" s="37" t="s">
        <v>281</v>
      </c>
    </row>
    <row r="50" spans="1:5" ht="140.25">
      <c r="A50" t="s">
        <v>53</v>
      </c>
      <c r="E50" s="35" t="s">
        <v>192</v>
      </c>
    </row>
    <row r="51" spans="1:18" ht="12.75" customHeight="1">
      <c r="A51" s="6" t="s">
        <v>43</v>
      </c>
      <c s="6"/>
      <c s="40" t="s">
        <v>40</v>
      </c>
      <c s="6"/>
      <c s="27" t="s">
        <v>229</v>
      </c>
      <c s="6"/>
      <c s="6"/>
      <c s="6"/>
      <c s="41">
        <f>0+Q51</f>
      </c>
      <c r="O51">
        <f>0+R51</f>
      </c>
      <c r="Q51">
        <f>0+I52</f>
      </c>
      <c>
        <f>0+O52</f>
      </c>
    </row>
    <row r="52" spans="1:16" ht="12.75">
      <c r="A52" s="25" t="s">
        <v>45</v>
      </c>
      <c s="29" t="s">
        <v>81</v>
      </c>
      <c s="29" t="s">
        <v>255</v>
      </c>
      <c s="25" t="s">
        <v>47</v>
      </c>
      <c s="30" t="s">
        <v>256</v>
      </c>
      <c s="31" t="s">
        <v>200</v>
      </c>
      <c s="32">
        <v>95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257</v>
      </c>
    </row>
    <row r="54" spans="1:5" ht="12.75">
      <c r="A54" s="36" t="s">
        <v>52</v>
      </c>
      <c r="E54" s="37" t="s">
        <v>282</v>
      </c>
    </row>
    <row r="55" spans="1:5" ht="25.5">
      <c r="A55" t="s">
        <v>53</v>
      </c>
      <c r="E55" s="35" t="s">
        <v>259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0+O8+O21+O54+O83+O108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283</v>
      </c>
      <c s="38">
        <f>0+I8+I21+I54+I83+I108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283</v>
      </c>
      <c s="6"/>
      <c s="18" t="s">
        <v>284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118</v>
      </c>
      <c s="25" t="s">
        <v>47</v>
      </c>
      <c s="30" t="s">
        <v>119</v>
      </c>
      <c s="31" t="s">
        <v>120</v>
      </c>
      <c s="32">
        <v>1183.932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63.75">
      <c r="A11" s="36" t="s">
        <v>52</v>
      </c>
      <c r="E11" s="37" t="s">
        <v>285</v>
      </c>
    </row>
    <row r="12" spans="1:5" ht="25.5">
      <c r="A12" t="s">
        <v>53</v>
      </c>
      <c r="E12" s="35" t="s">
        <v>123</v>
      </c>
    </row>
    <row r="13" spans="1:16" ht="25.5">
      <c r="A13" s="25" t="s">
        <v>45</v>
      </c>
      <c s="29" t="s">
        <v>23</v>
      </c>
      <c s="29" t="s">
        <v>124</v>
      </c>
      <c s="25" t="s">
        <v>47</v>
      </c>
      <c s="30" t="s">
        <v>125</v>
      </c>
      <c s="31" t="s">
        <v>120</v>
      </c>
      <c s="32">
        <v>88.963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126</v>
      </c>
    </row>
    <row r="15" spans="1:5" ht="25.5">
      <c r="A15" s="36" t="s">
        <v>52</v>
      </c>
      <c r="E15" s="37" t="s">
        <v>286</v>
      </c>
    </row>
    <row r="16" spans="1:5" ht="140.25">
      <c r="A16" t="s">
        <v>53</v>
      </c>
      <c r="E16" s="35" t="s">
        <v>270</v>
      </c>
    </row>
    <row r="17" spans="1:16" ht="25.5">
      <c r="A17" s="25" t="s">
        <v>45</v>
      </c>
      <c s="29" t="s">
        <v>22</v>
      </c>
      <c s="29" t="s">
        <v>287</v>
      </c>
      <c s="25" t="s">
        <v>47</v>
      </c>
      <c s="30" t="s">
        <v>288</v>
      </c>
      <c s="31" t="s">
        <v>120</v>
      </c>
      <c s="32">
        <v>34.379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289</v>
      </c>
    </row>
    <row r="19" spans="1:5" ht="25.5">
      <c r="A19" s="36" t="s">
        <v>52</v>
      </c>
      <c r="E19" s="37" t="s">
        <v>290</v>
      </c>
    </row>
    <row r="20" spans="1:5" ht="140.25">
      <c r="A20" t="s">
        <v>53</v>
      </c>
      <c r="E20" s="35" t="s">
        <v>270</v>
      </c>
    </row>
    <row r="21" spans="1:18" ht="12.75" customHeight="1">
      <c r="A21" s="6" t="s">
        <v>43</v>
      </c>
      <c s="6"/>
      <c s="40" t="s">
        <v>29</v>
      </c>
      <c s="6"/>
      <c s="27" t="s">
        <v>129</v>
      </c>
      <c s="6"/>
      <c s="6"/>
      <c s="6"/>
      <c s="41">
        <f>0+Q21</f>
      </c>
      <c r="O21">
        <f>0+R21</f>
      </c>
      <c r="Q21">
        <f>0+I22+I26+I30+I34+I38+I42+I46+I50</f>
      </c>
      <c>
        <f>0+O22+O26+O30+O34+O38+O42+O46+O50</f>
      </c>
    </row>
    <row r="22" spans="1:16" ht="25.5">
      <c r="A22" s="25" t="s">
        <v>45</v>
      </c>
      <c s="29" t="s">
        <v>33</v>
      </c>
      <c s="29" t="s">
        <v>130</v>
      </c>
      <c s="25" t="s">
        <v>47</v>
      </c>
      <c s="30" t="s">
        <v>131</v>
      </c>
      <c s="31" t="s">
        <v>132</v>
      </c>
      <c s="32">
        <v>35.585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133</v>
      </c>
    </row>
    <row r="24" spans="1:5" ht="51">
      <c r="A24" s="36" t="s">
        <v>52</v>
      </c>
      <c r="E24" s="37" t="s">
        <v>291</v>
      </c>
    </row>
    <row r="25" spans="1:5" ht="63.75">
      <c r="A25" t="s">
        <v>53</v>
      </c>
      <c r="E25" s="35" t="s">
        <v>135</v>
      </c>
    </row>
    <row r="26" spans="1:16" ht="25.5">
      <c r="A26" s="25" t="s">
        <v>45</v>
      </c>
      <c s="29" t="s">
        <v>35</v>
      </c>
      <c s="29" t="s">
        <v>292</v>
      </c>
      <c s="25" t="s">
        <v>47</v>
      </c>
      <c s="30" t="s">
        <v>293</v>
      </c>
      <c s="31" t="s">
        <v>132</v>
      </c>
      <c s="32">
        <v>14.948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294</v>
      </c>
    </row>
    <row r="28" spans="1:5" ht="25.5">
      <c r="A28" s="36" t="s">
        <v>52</v>
      </c>
      <c r="E28" s="37" t="s">
        <v>295</v>
      </c>
    </row>
    <row r="29" spans="1:5" ht="63.75">
      <c r="A29" t="s">
        <v>53</v>
      </c>
      <c r="E29" s="35" t="s">
        <v>135</v>
      </c>
    </row>
    <row r="30" spans="1:16" ht="12.75">
      <c r="A30" s="25" t="s">
        <v>45</v>
      </c>
      <c s="29" t="s">
        <v>37</v>
      </c>
      <c s="29" t="s">
        <v>136</v>
      </c>
      <c s="25" t="s">
        <v>47</v>
      </c>
      <c s="30" t="s">
        <v>137</v>
      </c>
      <c s="31" t="s">
        <v>132</v>
      </c>
      <c s="32">
        <v>344.438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138</v>
      </c>
    </row>
    <row r="32" spans="1:5" ht="25.5">
      <c r="A32" s="36" t="s">
        <v>52</v>
      </c>
      <c r="E32" s="37" t="s">
        <v>296</v>
      </c>
    </row>
    <row r="33" spans="1:5" ht="63.75">
      <c r="A33" t="s">
        <v>53</v>
      </c>
      <c r="E33" s="35" t="s">
        <v>135</v>
      </c>
    </row>
    <row r="34" spans="1:16" ht="12.75">
      <c r="A34" s="25" t="s">
        <v>45</v>
      </c>
      <c s="29" t="s">
        <v>70</v>
      </c>
      <c s="29" t="s">
        <v>140</v>
      </c>
      <c s="25" t="s">
        <v>47</v>
      </c>
      <c s="30" t="s">
        <v>141</v>
      </c>
      <c s="31" t="s">
        <v>132</v>
      </c>
      <c s="32">
        <v>803.688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142</v>
      </c>
    </row>
    <row r="36" spans="1:5" ht="25.5">
      <c r="A36" s="36" t="s">
        <v>52</v>
      </c>
      <c r="E36" s="37" t="s">
        <v>297</v>
      </c>
    </row>
    <row r="37" spans="1:5" ht="63.75">
      <c r="A37" t="s">
        <v>53</v>
      </c>
      <c r="E37" s="35" t="s">
        <v>135</v>
      </c>
    </row>
    <row r="38" spans="1:16" ht="12.75">
      <c r="A38" s="25" t="s">
        <v>45</v>
      </c>
      <c s="29" t="s">
        <v>75</v>
      </c>
      <c s="29" t="s">
        <v>144</v>
      </c>
      <c s="25" t="s">
        <v>47</v>
      </c>
      <c s="30" t="s">
        <v>145</v>
      </c>
      <c s="31" t="s">
        <v>132</v>
      </c>
      <c s="32">
        <v>617.425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51">
      <c r="A40" s="36" t="s">
        <v>52</v>
      </c>
      <c r="E40" s="37" t="s">
        <v>298</v>
      </c>
    </row>
    <row r="41" spans="1:5" ht="369.75">
      <c r="A41" t="s">
        <v>53</v>
      </c>
      <c r="E41" s="35" t="s">
        <v>148</v>
      </c>
    </row>
    <row r="42" spans="1:16" ht="12.75">
      <c r="A42" s="25" t="s">
        <v>45</v>
      </c>
      <c s="29" t="s">
        <v>40</v>
      </c>
      <c s="29" t="s">
        <v>149</v>
      </c>
      <c s="25" t="s">
        <v>47</v>
      </c>
      <c s="30" t="s">
        <v>150</v>
      </c>
      <c s="31" t="s">
        <v>132</v>
      </c>
      <c s="32">
        <v>40.315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50</v>
      </c>
      <c r="E43" s="35" t="s">
        <v>151</v>
      </c>
    </row>
    <row r="44" spans="1:5" ht="51">
      <c r="A44" s="36" t="s">
        <v>52</v>
      </c>
      <c r="E44" s="37" t="s">
        <v>299</v>
      </c>
    </row>
    <row r="45" spans="1:5" ht="318.75">
      <c r="A45" t="s">
        <v>53</v>
      </c>
      <c r="E45" s="35" t="s">
        <v>153</v>
      </c>
    </row>
    <row r="46" spans="1:16" ht="12.75">
      <c r="A46" s="25" t="s">
        <v>45</v>
      </c>
      <c s="29" t="s">
        <v>42</v>
      </c>
      <c s="29" t="s">
        <v>158</v>
      </c>
      <c s="25" t="s">
        <v>47</v>
      </c>
      <c s="30" t="s">
        <v>159</v>
      </c>
      <c s="31" t="s">
        <v>132</v>
      </c>
      <c s="32">
        <v>109.171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300</v>
      </c>
    </row>
    <row r="48" spans="1:5" ht="51">
      <c r="A48" s="36" t="s">
        <v>52</v>
      </c>
      <c r="E48" s="37" t="s">
        <v>301</v>
      </c>
    </row>
    <row r="49" spans="1:5" ht="280.5">
      <c r="A49" t="s">
        <v>53</v>
      </c>
      <c r="E49" s="35" t="s">
        <v>161</v>
      </c>
    </row>
    <row r="50" spans="1:16" ht="12.75">
      <c r="A50" s="25" t="s">
        <v>45</v>
      </c>
      <c s="29" t="s">
        <v>81</v>
      </c>
      <c s="29" t="s">
        <v>162</v>
      </c>
      <c s="25" t="s">
        <v>47</v>
      </c>
      <c s="30" t="s">
        <v>163</v>
      </c>
      <c s="31" t="s">
        <v>164</v>
      </c>
      <c s="32">
        <v>5886.75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165</v>
      </c>
    </row>
    <row r="52" spans="1:5" ht="25.5">
      <c r="A52" s="36" t="s">
        <v>52</v>
      </c>
      <c r="E52" s="37" t="s">
        <v>302</v>
      </c>
    </row>
    <row r="53" spans="1:5" ht="25.5">
      <c r="A53" t="s">
        <v>53</v>
      </c>
      <c r="E53" s="35" t="s">
        <v>167</v>
      </c>
    </row>
    <row r="54" spans="1:18" ht="12.75" customHeight="1">
      <c r="A54" s="6" t="s">
        <v>43</v>
      </c>
      <c s="6"/>
      <c s="40" t="s">
        <v>35</v>
      </c>
      <c s="6"/>
      <c s="27" t="s">
        <v>168</v>
      </c>
      <c s="6"/>
      <c s="6"/>
      <c s="6"/>
      <c s="41">
        <f>0+Q54</f>
      </c>
      <c r="O54">
        <f>0+R54</f>
      </c>
      <c r="Q54">
        <f>0+I55+I59+I63+I67+I71+I75+I79</f>
      </c>
      <c>
        <f>0+O55+O59+O63+O67+O71+O75+O79</f>
      </c>
    </row>
    <row r="55" spans="1:16" ht="12.75">
      <c r="A55" s="25" t="s">
        <v>45</v>
      </c>
      <c s="29" t="s">
        <v>84</v>
      </c>
      <c s="29" t="s">
        <v>169</v>
      </c>
      <c s="25" t="s">
        <v>47</v>
      </c>
      <c s="30" t="s">
        <v>170</v>
      </c>
      <c s="31" t="s">
        <v>132</v>
      </c>
      <c s="32">
        <v>1295.085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171</v>
      </c>
    </row>
    <row r="57" spans="1:5" ht="76.5">
      <c r="A57" s="36" t="s">
        <v>52</v>
      </c>
      <c r="E57" s="37" t="s">
        <v>303</v>
      </c>
    </row>
    <row r="58" spans="1:5" ht="76.5">
      <c r="A58" t="s">
        <v>53</v>
      </c>
      <c r="E58" s="35" t="s">
        <v>173</v>
      </c>
    </row>
    <row r="59" spans="1:16" ht="12.75">
      <c r="A59" s="25" t="s">
        <v>45</v>
      </c>
      <c s="29" t="s">
        <v>87</v>
      </c>
      <c s="29" t="s">
        <v>174</v>
      </c>
      <c s="25" t="s">
        <v>47</v>
      </c>
      <c s="30" t="s">
        <v>175</v>
      </c>
      <c s="31" t="s">
        <v>164</v>
      </c>
      <c s="32">
        <v>477.75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176</v>
      </c>
    </row>
    <row r="61" spans="1:5" ht="12.75">
      <c r="A61" s="36" t="s">
        <v>52</v>
      </c>
      <c r="E61" s="37" t="s">
        <v>304</v>
      </c>
    </row>
    <row r="62" spans="1:5" ht="102">
      <c r="A62" t="s">
        <v>53</v>
      </c>
      <c r="E62" s="35" t="s">
        <v>178</v>
      </c>
    </row>
    <row r="63" spans="1:16" ht="12.75">
      <c r="A63" s="25" t="s">
        <v>45</v>
      </c>
      <c s="29" t="s">
        <v>91</v>
      </c>
      <c s="29" t="s">
        <v>179</v>
      </c>
      <c s="25" t="s">
        <v>47</v>
      </c>
      <c s="30" t="s">
        <v>180</v>
      </c>
      <c s="31" t="s">
        <v>164</v>
      </c>
      <c s="32">
        <v>5886.75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181</v>
      </c>
    </row>
    <row r="65" spans="1:5" ht="12.75">
      <c r="A65" s="36" t="s">
        <v>52</v>
      </c>
      <c r="E65" s="37" t="s">
        <v>305</v>
      </c>
    </row>
    <row r="66" spans="1:5" ht="51">
      <c r="A66" t="s">
        <v>53</v>
      </c>
      <c r="E66" s="35" t="s">
        <v>183</v>
      </c>
    </row>
    <row r="67" spans="1:16" ht="12.75">
      <c r="A67" s="25" t="s">
        <v>45</v>
      </c>
      <c s="29" t="s">
        <v>96</v>
      </c>
      <c s="29" t="s">
        <v>184</v>
      </c>
      <c s="25" t="s">
        <v>47</v>
      </c>
      <c s="30" t="s">
        <v>185</v>
      </c>
      <c s="31" t="s">
        <v>164</v>
      </c>
      <c s="32">
        <v>5385.75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306</v>
      </c>
    </row>
    <row r="69" spans="1:5" ht="12.75">
      <c r="A69" s="36" t="s">
        <v>52</v>
      </c>
      <c r="E69" s="37" t="s">
        <v>307</v>
      </c>
    </row>
    <row r="70" spans="1:5" ht="51">
      <c r="A70" t="s">
        <v>53</v>
      </c>
      <c r="E70" s="35" t="s">
        <v>183</v>
      </c>
    </row>
    <row r="71" spans="1:16" ht="12.75">
      <c r="A71" s="25" t="s">
        <v>45</v>
      </c>
      <c s="29" t="s">
        <v>100</v>
      </c>
      <c s="29" t="s">
        <v>188</v>
      </c>
      <c s="25" t="s">
        <v>47</v>
      </c>
      <c s="30" t="s">
        <v>189</v>
      </c>
      <c s="31" t="s">
        <v>164</v>
      </c>
      <c s="32">
        <v>5218.75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190</v>
      </c>
    </row>
    <row r="73" spans="1:5" ht="12.75">
      <c r="A73" s="36" t="s">
        <v>52</v>
      </c>
      <c r="E73" s="37" t="s">
        <v>308</v>
      </c>
    </row>
    <row r="74" spans="1:5" ht="140.25">
      <c r="A74" t="s">
        <v>53</v>
      </c>
      <c r="E74" s="35" t="s">
        <v>192</v>
      </c>
    </row>
    <row r="75" spans="1:16" ht="12.75">
      <c r="A75" s="25" t="s">
        <v>45</v>
      </c>
      <c s="29" t="s">
        <v>105</v>
      </c>
      <c s="29" t="s">
        <v>309</v>
      </c>
      <c s="25" t="s">
        <v>47</v>
      </c>
      <c s="30" t="s">
        <v>310</v>
      </c>
      <c s="31" t="s">
        <v>164</v>
      </c>
      <c s="32">
        <v>5385.75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195</v>
      </c>
    </row>
    <row r="77" spans="1:5" ht="12.75">
      <c r="A77" s="36" t="s">
        <v>52</v>
      </c>
      <c r="E77" s="37" t="s">
        <v>311</v>
      </c>
    </row>
    <row r="78" spans="1:5" ht="140.25">
      <c r="A78" t="s">
        <v>53</v>
      </c>
      <c r="E78" s="35" t="s">
        <v>192</v>
      </c>
    </row>
    <row r="79" spans="1:16" ht="12.75">
      <c r="A79" s="25" t="s">
        <v>45</v>
      </c>
      <c s="29" t="s">
        <v>107</v>
      </c>
      <c s="29" t="s">
        <v>312</v>
      </c>
      <c s="25" t="s">
        <v>47</v>
      </c>
      <c s="30" t="s">
        <v>313</v>
      </c>
      <c s="31" t="s">
        <v>164</v>
      </c>
      <c s="32">
        <v>48.5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314</v>
      </c>
    </row>
    <row r="81" spans="1:5" ht="25.5">
      <c r="A81" s="36" t="s">
        <v>52</v>
      </c>
      <c r="E81" s="37" t="s">
        <v>315</v>
      </c>
    </row>
    <row r="82" spans="1:5" ht="153">
      <c r="A82" t="s">
        <v>53</v>
      </c>
      <c r="E82" s="35" t="s">
        <v>316</v>
      </c>
    </row>
    <row r="83" spans="1:18" ht="12.75" customHeight="1">
      <c r="A83" s="6" t="s">
        <v>43</v>
      </c>
      <c s="6"/>
      <c s="40" t="s">
        <v>75</v>
      </c>
      <c s="6"/>
      <c s="27" t="s">
        <v>197</v>
      </c>
      <c s="6"/>
      <c s="6"/>
      <c s="6"/>
      <c s="41">
        <f>0+Q83</f>
      </c>
      <c r="O83">
        <f>0+R83</f>
      </c>
      <c r="Q83">
        <f>0+I84+I88+I92+I96+I100+I104</f>
      </c>
      <c>
        <f>0+O84+O88+O92+O96+O100+O104</f>
      </c>
    </row>
    <row r="84" spans="1:16" ht="12.75">
      <c r="A84" s="25" t="s">
        <v>45</v>
      </c>
      <c s="29" t="s">
        <v>112</v>
      </c>
      <c s="29" t="s">
        <v>198</v>
      </c>
      <c s="25" t="s">
        <v>47</v>
      </c>
      <c s="30" t="s">
        <v>199</v>
      </c>
      <c s="31" t="s">
        <v>200</v>
      </c>
      <c s="32">
        <v>24.5</v>
      </c>
      <c s="33">
        <v>0</v>
      </c>
      <c s="33">
        <f>ROUND(ROUND(H84,2)*ROUND(G84,3),2)</f>
      </c>
      <c r="O84">
        <f>(I84*0)/100</f>
      </c>
      <c t="s">
        <v>27</v>
      </c>
    </row>
    <row r="85" spans="1:5" ht="12.75">
      <c r="A85" s="34" t="s">
        <v>50</v>
      </c>
      <c r="E85" s="35" t="s">
        <v>317</v>
      </c>
    </row>
    <row r="86" spans="1:5" ht="12.75">
      <c r="A86" s="36" t="s">
        <v>52</v>
      </c>
      <c r="E86" s="37" t="s">
        <v>318</v>
      </c>
    </row>
    <row r="87" spans="1:5" ht="255">
      <c r="A87" t="s">
        <v>53</v>
      </c>
      <c r="E87" s="35" t="s">
        <v>203</v>
      </c>
    </row>
    <row r="88" spans="1:16" ht="12.75">
      <c r="A88" s="25" t="s">
        <v>45</v>
      </c>
      <c s="29" t="s">
        <v>213</v>
      </c>
      <c s="29" t="s">
        <v>319</v>
      </c>
      <c s="25" t="s">
        <v>47</v>
      </c>
      <c s="30" t="s">
        <v>320</v>
      </c>
      <c s="31" t="s">
        <v>200</v>
      </c>
      <c s="32">
        <v>20</v>
      </c>
      <c s="33">
        <v>0</v>
      </c>
      <c s="33">
        <f>ROUND(ROUND(H88,2)*ROUND(G88,3),2)</f>
      </c>
      <c r="O88">
        <f>(I88*0)/100</f>
      </c>
      <c t="s">
        <v>27</v>
      </c>
    </row>
    <row r="89" spans="1:5" ht="12.75">
      <c r="A89" s="34" t="s">
        <v>50</v>
      </c>
      <c r="E89" s="35" t="s">
        <v>321</v>
      </c>
    </row>
    <row r="90" spans="1:5" ht="12.75">
      <c r="A90" s="36" t="s">
        <v>52</v>
      </c>
      <c r="E90" s="37" t="s">
        <v>322</v>
      </c>
    </row>
    <row r="91" spans="1:5" ht="255">
      <c r="A91" t="s">
        <v>53</v>
      </c>
      <c r="E91" s="35" t="s">
        <v>203</v>
      </c>
    </row>
    <row r="92" spans="1:16" ht="12.75">
      <c r="A92" s="25" t="s">
        <v>45</v>
      </c>
      <c s="29" t="s">
        <v>219</v>
      </c>
      <c s="29" t="s">
        <v>204</v>
      </c>
      <c s="25" t="s">
        <v>47</v>
      </c>
      <c s="30" t="s">
        <v>205</v>
      </c>
      <c s="31" t="s">
        <v>73</v>
      </c>
      <c s="32">
        <v>2</v>
      </c>
      <c s="33">
        <v>0</v>
      </c>
      <c s="33">
        <f>ROUND(ROUND(H92,2)*ROUND(G92,3),2)</f>
      </c>
      <c r="O92">
        <f>(I92*0)/100</f>
      </c>
      <c t="s">
        <v>27</v>
      </c>
    </row>
    <row r="93" spans="1:5" ht="12.75">
      <c r="A93" s="34" t="s">
        <v>50</v>
      </c>
      <c r="E93" s="35" t="s">
        <v>206</v>
      </c>
    </row>
    <row r="94" spans="1:5" ht="12.75">
      <c r="A94" s="36" t="s">
        <v>52</v>
      </c>
      <c r="E94" s="37" t="s">
        <v>323</v>
      </c>
    </row>
    <row r="95" spans="1:5" ht="76.5">
      <c r="A95" t="s">
        <v>53</v>
      </c>
      <c r="E95" s="35" t="s">
        <v>208</v>
      </c>
    </row>
    <row r="96" spans="1:16" ht="12.75">
      <c r="A96" s="25" t="s">
        <v>45</v>
      </c>
      <c s="29" t="s">
        <v>224</v>
      </c>
      <c s="29" t="s">
        <v>214</v>
      </c>
      <c s="25" t="s">
        <v>47</v>
      </c>
      <c s="30" t="s">
        <v>215</v>
      </c>
      <c s="31" t="s">
        <v>73</v>
      </c>
      <c s="32">
        <v>32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216</v>
      </c>
    </row>
    <row r="98" spans="1:5" ht="12.75">
      <c r="A98" s="36" t="s">
        <v>52</v>
      </c>
      <c r="E98" s="37" t="s">
        <v>324</v>
      </c>
    </row>
    <row r="99" spans="1:5" ht="25.5">
      <c r="A99" t="s">
        <v>53</v>
      </c>
      <c r="E99" s="35" t="s">
        <v>218</v>
      </c>
    </row>
    <row r="100" spans="1:16" ht="12.75">
      <c r="A100" s="25" t="s">
        <v>45</v>
      </c>
      <c s="29" t="s">
        <v>230</v>
      </c>
      <c s="29" t="s">
        <v>220</v>
      </c>
      <c s="25" t="s">
        <v>47</v>
      </c>
      <c s="30" t="s">
        <v>221</v>
      </c>
      <c s="31" t="s">
        <v>73</v>
      </c>
      <c s="32">
        <v>9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222</v>
      </c>
    </row>
    <row r="102" spans="1:5" ht="12.75">
      <c r="A102" s="36" t="s">
        <v>52</v>
      </c>
      <c r="E102" s="37" t="s">
        <v>325</v>
      </c>
    </row>
    <row r="103" spans="1:5" ht="25.5">
      <c r="A103" t="s">
        <v>53</v>
      </c>
      <c r="E103" s="35" t="s">
        <v>218</v>
      </c>
    </row>
    <row r="104" spans="1:16" ht="12.75">
      <c r="A104" s="25" t="s">
        <v>45</v>
      </c>
      <c s="29" t="s">
        <v>236</v>
      </c>
      <c s="29" t="s">
        <v>225</v>
      </c>
      <c s="25" t="s">
        <v>47</v>
      </c>
      <c s="30" t="s">
        <v>226</v>
      </c>
      <c s="31" t="s">
        <v>73</v>
      </c>
      <c s="32">
        <v>6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227</v>
      </c>
    </row>
    <row r="106" spans="1:5" ht="12.75">
      <c r="A106" s="36" t="s">
        <v>52</v>
      </c>
      <c r="E106" s="37" t="s">
        <v>326</v>
      </c>
    </row>
    <row r="107" spans="1:5" ht="25.5">
      <c r="A107" t="s">
        <v>53</v>
      </c>
      <c r="E107" s="35" t="s">
        <v>218</v>
      </c>
    </row>
    <row r="108" spans="1:18" ht="12.75" customHeight="1">
      <c r="A108" s="6" t="s">
        <v>43</v>
      </c>
      <c s="6"/>
      <c s="40" t="s">
        <v>40</v>
      </c>
      <c s="6"/>
      <c s="27" t="s">
        <v>229</v>
      </c>
      <c s="6"/>
      <c s="6"/>
      <c s="6"/>
      <c s="41">
        <f>0+Q108</f>
      </c>
      <c r="O108">
        <f>0+R108</f>
      </c>
      <c r="Q108">
        <f>0+I109+I113+I117+I121</f>
      </c>
      <c>
        <f>0+O109+O113+O117+O121</f>
      </c>
    </row>
    <row r="109" spans="1:16" ht="12.75">
      <c r="A109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200</v>
      </c>
      <c s="32">
        <v>208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245</v>
      </c>
    </row>
    <row r="111" spans="1:5" ht="51">
      <c r="A111" s="36" t="s">
        <v>52</v>
      </c>
      <c r="E111" s="37" t="s">
        <v>327</v>
      </c>
    </row>
    <row r="112" spans="1:5" ht="51">
      <c r="A112" t="s">
        <v>53</v>
      </c>
      <c r="E112" s="35" t="s">
        <v>247</v>
      </c>
    </row>
    <row r="113" spans="1:16" ht="12.75">
      <c r="A113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132</v>
      </c>
      <c s="32">
        <v>1.05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251</v>
      </c>
    </row>
    <row r="115" spans="1:5" ht="12.75">
      <c r="A115" s="36" t="s">
        <v>52</v>
      </c>
      <c r="E115" s="37" t="s">
        <v>328</v>
      </c>
    </row>
    <row r="116" spans="1:5" ht="38.25">
      <c r="A116" t="s">
        <v>53</v>
      </c>
      <c r="E116" s="35" t="s">
        <v>253</v>
      </c>
    </row>
    <row r="117" spans="1:16" ht="12.75">
      <c r="A117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200</v>
      </c>
      <c s="32">
        <v>30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257</v>
      </c>
    </row>
    <row r="119" spans="1:5" ht="12.75">
      <c r="A119" s="36" t="s">
        <v>52</v>
      </c>
      <c r="E119" s="37" t="s">
        <v>329</v>
      </c>
    </row>
    <row r="120" spans="1:5" ht="25.5">
      <c r="A120" t="s">
        <v>53</v>
      </c>
      <c r="E120" s="35" t="s">
        <v>259</v>
      </c>
    </row>
    <row r="121" spans="1:16" ht="12.75">
      <c r="A121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200</v>
      </c>
      <c s="32">
        <v>30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263</v>
      </c>
    </row>
    <row r="123" spans="1:5" ht="12.75">
      <c r="A123" s="36" t="s">
        <v>52</v>
      </c>
      <c r="E123" s="37" t="s">
        <v>330</v>
      </c>
    </row>
    <row r="124" spans="1:5" ht="38.25">
      <c r="A124" t="s">
        <v>53</v>
      </c>
      <c r="E124" s="35" t="s">
        <v>265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0+O8+O13+O18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331</v>
      </c>
      <c s="38">
        <f>0+I8+I13+I18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331</v>
      </c>
      <c s="6"/>
      <c s="18" t="s">
        <v>332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45</v>
      </c>
      <c s="29" t="s">
        <v>29</v>
      </c>
      <c s="29" t="s">
        <v>124</v>
      </c>
      <c s="25" t="s">
        <v>47</v>
      </c>
      <c s="30" t="s">
        <v>125</v>
      </c>
      <c s="31" t="s">
        <v>120</v>
      </c>
      <c s="32">
        <v>55.8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333</v>
      </c>
    </row>
    <row r="11" spans="1:5" ht="25.5">
      <c r="A11" s="36" t="s">
        <v>52</v>
      </c>
      <c r="E11" s="37" t="s">
        <v>334</v>
      </c>
    </row>
    <row r="12" spans="1:5" ht="140.25">
      <c r="A12" t="s">
        <v>53</v>
      </c>
      <c r="E12" s="35" t="s">
        <v>270</v>
      </c>
    </row>
    <row r="13" spans="1:18" ht="12.75" customHeight="1">
      <c r="A13" s="6" t="s">
        <v>43</v>
      </c>
      <c s="6"/>
      <c s="40" t="s">
        <v>29</v>
      </c>
      <c s="6"/>
      <c s="27" t="s">
        <v>129</v>
      </c>
      <c s="6"/>
      <c s="6"/>
      <c s="6"/>
      <c s="41">
        <f>0+Q13</f>
      </c>
      <c r="O13">
        <f>0+R13</f>
      </c>
      <c r="Q13">
        <f>0+I14</f>
      </c>
      <c>
        <f>0+O14</f>
      </c>
    </row>
    <row r="14" spans="1:16" ht="25.5">
      <c r="A14" s="25" t="s">
        <v>45</v>
      </c>
      <c s="29" t="s">
        <v>23</v>
      </c>
      <c s="29" t="s">
        <v>130</v>
      </c>
      <c s="25" t="s">
        <v>47</v>
      </c>
      <c s="30" t="s">
        <v>131</v>
      </c>
      <c s="31" t="s">
        <v>132</v>
      </c>
      <c s="32">
        <v>22.32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335</v>
      </c>
    </row>
    <row r="16" spans="1:5" ht="12.75">
      <c r="A16" s="36" t="s">
        <v>52</v>
      </c>
      <c r="E16" s="37" t="s">
        <v>336</v>
      </c>
    </row>
    <row r="17" spans="1:5" ht="63.75">
      <c r="A17" t="s">
        <v>53</v>
      </c>
      <c r="E17" s="35" t="s">
        <v>135</v>
      </c>
    </row>
    <row r="18" spans="1:18" ht="12.75" customHeight="1">
      <c r="A18" s="6" t="s">
        <v>43</v>
      </c>
      <c s="6"/>
      <c s="40" t="s">
        <v>35</v>
      </c>
      <c s="6"/>
      <c s="27" t="s">
        <v>168</v>
      </c>
      <c s="6"/>
      <c s="6"/>
      <c s="6"/>
      <c s="41">
        <f>0+Q18</f>
      </c>
      <c r="O18">
        <f>0+R18</f>
      </c>
      <c r="Q18">
        <f>0+I19</f>
      </c>
      <c>
        <f>0+O19</f>
      </c>
    </row>
    <row r="19" spans="1:16" ht="12.75">
      <c r="A19" s="25" t="s">
        <v>45</v>
      </c>
      <c s="29" t="s">
        <v>22</v>
      </c>
      <c s="29" t="s">
        <v>337</v>
      </c>
      <c s="25" t="s">
        <v>47</v>
      </c>
      <c s="30" t="s">
        <v>338</v>
      </c>
      <c s="31" t="s">
        <v>132</v>
      </c>
      <c s="32">
        <v>47.616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339</v>
      </c>
    </row>
    <row r="21" spans="1:5" ht="12.75">
      <c r="A21" s="36" t="s">
        <v>52</v>
      </c>
      <c r="E21" s="37" t="s">
        <v>340</v>
      </c>
    </row>
    <row r="22" spans="1:5" ht="102">
      <c r="A22" t="s">
        <v>53</v>
      </c>
      <c r="E22" s="35" t="s">
        <v>178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341</v>
      </c>
      <c s="38">
        <f>0+I8+I13+I22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341</v>
      </c>
      <c s="6"/>
      <c s="18" t="s">
        <v>342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118</v>
      </c>
      <c s="25" t="s">
        <v>47</v>
      </c>
      <c s="30" t="s">
        <v>119</v>
      </c>
      <c s="31" t="s">
        <v>120</v>
      </c>
      <c s="32">
        <v>122.4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121</v>
      </c>
    </row>
    <row r="11" spans="1:5" ht="25.5">
      <c r="A11" s="36" t="s">
        <v>52</v>
      </c>
      <c r="E11" s="37" t="s">
        <v>343</v>
      </c>
    </row>
    <row r="12" spans="1:5" ht="25.5">
      <c r="A12" t="s">
        <v>53</v>
      </c>
      <c r="E12" s="35" t="s">
        <v>123</v>
      </c>
    </row>
    <row r="13" spans="1:18" ht="12.75" customHeight="1">
      <c r="A13" s="6" t="s">
        <v>43</v>
      </c>
      <c s="6"/>
      <c s="40" t="s">
        <v>29</v>
      </c>
      <c s="6"/>
      <c s="27" t="s">
        <v>129</v>
      </c>
      <c s="6"/>
      <c s="6"/>
      <c s="6"/>
      <c s="41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45</v>
      </c>
      <c s="29" t="s">
        <v>23</v>
      </c>
      <c s="29" t="s">
        <v>144</v>
      </c>
      <c s="25" t="s">
        <v>47</v>
      </c>
      <c s="30" t="s">
        <v>145</v>
      </c>
      <c s="31" t="s">
        <v>132</v>
      </c>
      <c s="32">
        <v>68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344</v>
      </c>
    </row>
    <row r="16" spans="1:5" ht="12.75">
      <c r="A16" s="36" t="s">
        <v>52</v>
      </c>
      <c r="E16" s="37" t="s">
        <v>345</v>
      </c>
    </row>
    <row r="17" spans="1:5" ht="369.75">
      <c r="A17" t="s">
        <v>53</v>
      </c>
      <c r="E17" s="35" t="s">
        <v>148</v>
      </c>
    </row>
    <row r="18" spans="1:16" ht="12.75">
      <c r="A18" s="25" t="s">
        <v>45</v>
      </c>
      <c s="29" t="s">
        <v>22</v>
      </c>
      <c s="29" t="s">
        <v>162</v>
      </c>
      <c s="25" t="s">
        <v>47</v>
      </c>
      <c s="30" t="s">
        <v>163</v>
      </c>
      <c s="31" t="s">
        <v>164</v>
      </c>
      <c s="32">
        <v>170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165</v>
      </c>
    </row>
    <row r="20" spans="1:5" ht="25.5">
      <c r="A20" s="36" t="s">
        <v>52</v>
      </c>
      <c r="E20" s="37" t="s">
        <v>346</v>
      </c>
    </row>
    <row r="21" spans="1:5" ht="25.5">
      <c r="A21" t="s">
        <v>53</v>
      </c>
      <c r="E21" s="35" t="s">
        <v>167</v>
      </c>
    </row>
    <row r="22" spans="1:18" ht="12.75" customHeight="1">
      <c r="A22" s="6" t="s">
        <v>43</v>
      </c>
      <c s="6"/>
      <c s="40" t="s">
        <v>35</v>
      </c>
      <c s="6"/>
      <c s="27" t="s">
        <v>168</v>
      </c>
      <c s="6"/>
      <c s="6"/>
      <c s="6"/>
      <c s="41">
        <f>0+Q22</f>
      </c>
      <c r="O22">
        <f>0+R22</f>
      </c>
      <c r="Q22">
        <f>0+I23</f>
      </c>
      <c>
        <f>0+O23</f>
      </c>
    </row>
    <row r="23" spans="1:16" ht="12.75">
      <c r="A23" s="25" t="s">
        <v>45</v>
      </c>
      <c s="29" t="s">
        <v>33</v>
      </c>
      <c s="29" t="s">
        <v>347</v>
      </c>
      <c s="25" t="s">
        <v>47</v>
      </c>
      <c s="30" t="s">
        <v>348</v>
      </c>
      <c s="31" t="s">
        <v>164</v>
      </c>
      <c s="32">
        <v>340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349</v>
      </c>
    </row>
    <row r="25" spans="1:5" ht="12.75">
      <c r="A25" s="36" t="s">
        <v>52</v>
      </c>
      <c r="E25" s="37" t="s">
        <v>350</v>
      </c>
    </row>
    <row r="26" spans="1:5" ht="51">
      <c r="A26" t="s">
        <v>53</v>
      </c>
      <c r="E26" s="35" t="s">
        <v>351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352</v>
      </c>
      <c s="38">
        <f>0+I8+I13+I22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352</v>
      </c>
      <c s="6"/>
      <c s="18" t="s">
        <v>353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129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162</v>
      </c>
      <c s="25" t="s">
        <v>47</v>
      </c>
      <c s="30" t="s">
        <v>163</v>
      </c>
      <c s="31" t="s">
        <v>164</v>
      </c>
      <c s="32">
        <v>98.1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165</v>
      </c>
    </row>
    <row r="11" spans="1:5" ht="25.5">
      <c r="A11" s="36" t="s">
        <v>52</v>
      </c>
      <c r="E11" s="37" t="s">
        <v>354</v>
      </c>
    </row>
    <row r="12" spans="1:5" ht="25.5">
      <c r="A12" t="s">
        <v>53</v>
      </c>
      <c r="E12" s="35" t="s">
        <v>167</v>
      </c>
    </row>
    <row r="13" spans="1:18" ht="12.75" customHeight="1">
      <c r="A13" s="6" t="s">
        <v>43</v>
      </c>
      <c s="6"/>
      <c s="40" t="s">
        <v>35</v>
      </c>
      <c s="6"/>
      <c s="27" t="s">
        <v>168</v>
      </c>
      <c s="6"/>
      <c s="6"/>
      <c s="6"/>
      <c s="41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45</v>
      </c>
      <c s="29" t="s">
        <v>23</v>
      </c>
      <c s="29" t="s">
        <v>355</v>
      </c>
      <c s="25" t="s">
        <v>47</v>
      </c>
      <c s="30" t="s">
        <v>356</v>
      </c>
      <c s="31" t="s">
        <v>164</v>
      </c>
      <c s="32">
        <v>98.1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357</v>
      </c>
    </row>
    <row r="16" spans="1:5" ht="12.75">
      <c r="A16" s="36" t="s">
        <v>52</v>
      </c>
      <c r="E16" s="37" t="s">
        <v>358</v>
      </c>
    </row>
    <row r="17" spans="1:5" ht="51">
      <c r="A17" t="s">
        <v>53</v>
      </c>
      <c r="E17" s="35" t="s">
        <v>351</v>
      </c>
    </row>
    <row r="18" spans="1:16" ht="12.75">
      <c r="A18" s="25" t="s">
        <v>45</v>
      </c>
      <c s="29" t="s">
        <v>22</v>
      </c>
      <c s="29" t="s">
        <v>359</v>
      </c>
      <c s="25" t="s">
        <v>47</v>
      </c>
      <c s="30" t="s">
        <v>360</v>
      </c>
      <c s="31" t="s">
        <v>164</v>
      </c>
      <c s="32">
        <v>98.1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361</v>
      </c>
    </row>
    <row r="20" spans="1:5" ht="12.75">
      <c r="A20" s="36" t="s">
        <v>52</v>
      </c>
      <c r="E20" s="37" t="s">
        <v>362</v>
      </c>
    </row>
    <row r="21" spans="1:5" ht="153">
      <c r="A21" t="s">
        <v>53</v>
      </c>
      <c r="E21" s="35" t="s">
        <v>316</v>
      </c>
    </row>
    <row r="22" spans="1:18" ht="12.75" customHeight="1">
      <c r="A22" s="6" t="s">
        <v>43</v>
      </c>
      <c s="6"/>
      <c s="40" t="s">
        <v>40</v>
      </c>
      <c s="6"/>
      <c s="27" t="s">
        <v>229</v>
      </c>
      <c s="6"/>
      <c s="6"/>
      <c s="6"/>
      <c s="41">
        <f>0+Q22</f>
      </c>
      <c r="O22">
        <f>0+R22</f>
      </c>
      <c r="Q22">
        <f>0+I23</f>
      </c>
      <c>
        <f>0+O23</f>
      </c>
    </row>
    <row r="23" spans="1:16" ht="12.75">
      <c r="A23" s="25" t="s">
        <v>45</v>
      </c>
      <c s="29" t="s">
        <v>33</v>
      </c>
      <c s="29" t="s">
        <v>363</v>
      </c>
      <c s="25" t="s">
        <v>47</v>
      </c>
      <c s="30" t="s">
        <v>364</v>
      </c>
      <c s="31" t="s">
        <v>200</v>
      </c>
      <c s="32">
        <v>8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365</v>
      </c>
    </row>
    <row r="25" spans="1:5" ht="12.75">
      <c r="A25" s="36" t="s">
        <v>52</v>
      </c>
      <c r="E25" s="37" t="s">
        <v>366</v>
      </c>
    </row>
    <row r="26" spans="1:5" ht="51">
      <c r="A26" t="s">
        <v>53</v>
      </c>
      <c r="E26" s="35" t="s">
        <v>247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367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367</v>
      </c>
      <c s="6"/>
      <c s="18" t="s">
        <v>368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229</v>
      </c>
      <c s="19"/>
      <c s="19"/>
      <c s="19"/>
      <c s="28">
        <f>0+Q8</f>
      </c>
      <c r="O8">
        <f>0+R8</f>
      </c>
      <c r="Q8">
        <f>0+I9+I13+I17+I21+I25+I29+I33+I37+I41+I45+I49+I53+I57+I61+I65+I69+I73+I77+I81+I85+I89+I93+I97+I101</f>
      </c>
      <c>
        <f>0+O9+O13+O17+O21+O25+O29+O33+O37+O41+O45+O49+O53+O57+O61+O65+O69+O73+O77+O81+O85+O89+O93+O97+O101</f>
      </c>
    </row>
    <row r="9" spans="1:16" ht="12.75">
      <c r="A9" s="25" t="s">
        <v>45</v>
      </c>
      <c s="29" t="s">
        <v>29</v>
      </c>
      <c s="29" t="s">
        <v>369</v>
      </c>
      <c s="25" t="s">
        <v>47</v>
      </c>
      <c s="30" t="s">
        <v>370</v>
      </c>
      <c s="31" t="s">
        <v>73</v>
      </c>
      <c s="32">
        <v>20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371</v>
      </c>
    </row>
    <row r="11" spans="1:5" ht="12.75">
      <c r="A11" s="36" t="s">
        <v>52</v>
      </c>
      <c r="E11" s="37" t="s">
        <v>372</v>
      </c>
    </row>
    <row r="12" spans="1:5" ht="38.25">
      <c r="A12" t="s">
        <v>53</v>
      </c>
      <c r="E12" s="35" t="s">
        <v>373</v>
      </c>
    </row>
    <row r="13" spans="1:16" ht="25.5">
      <c r="A13" s="25" t="s">
        <v>45</v>
      </c>
      <c s="29" t="s">
        <v>23</v>
      </c>
      <c s="29" t="s">
        <v>374</v>
      </c>
      <c s="25" t="s">
        <v>47</v>
      </c>
      <c s="30" t="s">
        <v>375</v>
      </c>
      <c s="31" t="s">
        <v>73</v>
      </c>
      <c s="32">
        <v>326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409.5">
      <c r="A15" s="36" t="s">
        <v>52</v>
      </c>
      <c r="E15" s="37" t="s">
        <v>376</v>
      </c>
    </row>
    <row r="16" spans="1:5" ht="63.75">
      <c r="A16" t="s">
        <v>53</v>
      </c>
      <c r="E16" s="35" t="s">
        <v>377</v>
      </c>
    </row>
    <row r="17" spans="1:16" ht="12.75">
      <c r="A17" s="25" t="s">
        <v>45</v>
      </c>
      <c s="29" t="s">
        <v>22</v>
      </c>
      <c s="29" t="s">
        <v>378</v>
      </c>
      <c s="25" t="s">
        <v>47</v>
      </c>
      <c s="30" t="s">
        <v>379</v>
      </c>
      <c s="31" t="s">
        <v>73</v>
      </c>
      <c s="32">
        <v>326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380</v>
      </c>
    </row>
    <row r="19" spans="1:5" ht="409.5">
      <c r="A19" s="36" t="s">
        <v>52</v>
      </c>
      <c r="E19" s="37" t="s">
        <v>376</v>
      </c>
    </row>
    <row r="20" spans="1:5" ht="25.5">
      <c r="A20" t="s">
        <v>53</v>
      </c>
      <c r="E20" s="35" t="s">
        <v>381</v>
      </c>
    </row>
    <row r="21" spans="1:16" ht="12.75">
      <c r="A21" s="25" t="s">
        <v>45</v>
      </c>
      <c s="29" t="s">
        <v>33</v>
      </c>
      <c s="29" t="s">
        <v>382</v>
      </c>
      <c s="25" t="s">
        <v>47</v>
      </c>
      <c s="30" t="s">
        <v>383</v>
      </c>
      <c s="31" t="s">
        <v>384</v>
      </c>
      <c s="32">
        <v>14168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385</v>
      </c>
    </row>
    <row r="23" spans="1:5" ht="409.5">
      <c r="A23" s="36" t="s">
        <v>52</v>
      </c>
      <c r="E23" s="37" t="s">
        <v>386</v>
      </c>
    </row>
    <row r="24" spans="1:5" ht="25.5">
      <c r="A24" t="s">
        <v>53</v>
      </c>
      <c r="E24" s="35" t="s">
        <v>387</v>
      </c>
    </row>
    <row r="25" spans="1:16" ht="25.5">
      <c r="A25" s="25" t="s">
        <v>45</v>
      </c>
      <c s="29" t="s">
        <v>35</v>
      </c>
      <c s="29" t="s">
        <v>388</v>
      </c>
      <c s="25" t="s">
        <v>47</v>
      </c>
      <c s="30" t="s">
        <v>389</v>
      </c>
      <c s="31" t="s">
        <v>73</v>
      </c>
      <c s="32">
        <v>68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390</v>
      </c>
    </row>
    <row r="27" spans="1:5" ht="127.5">
      <c r="A27" s="36" t="s">
        <v>52</v>
      </c>
      <c r="E27" s="37" t="s">
        <v>391</v>
      </c>
    </row>
    <row r="28" spans="1:5" ht="63.75">
      <c r="A28" t="s">
        <v>53</v>
      </c>
      <c r="E28" s="35" t="s">
        <v>377</v>
      </c>
    </row>
    <row r="29" spans="1:16" ht="12.75">
      <c r="A29" s="25" t="s">
        <v>45</v>
      </c>
      <c s="29" t="s">
        <v>37</v>
      </c>
      <c s="29" t="s">
        <v>392</v>
      </c>
      <c s="25" t="s">
        <v>47</v>
      </c>
      <c s="30" t="s">
        <v>393</v>
      </c>
      <c s="31" t="s">
        <v>73</v>
      </c>
      <c s="32">
        <v>68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394</v>
      </c>
    </row>
    <row r="31" spans="1:5" ht="127.5">
      <c r="A31" s="36" t="s">
        <v>52</v>
      </c>
      <c r="E31" s="37" t="s">
        <v>391</v>
      </c>
    </row>
    <row r="32" spans="1:5" ht="25.5">
      <c r="A32" t="s">
        <v>53</v>
      </c>
      <c r="E32" s="35" t="s">
        <v>381</v>
      </c>
    </row>
    <row r="33" spans="1:16" ht="12.75">
      <c r="A33" s="25" t="s">
        <v>45</v>
      </c>
      <c s="29" t="s">
        <v>70</v>
      </c>
      <c s="29" t="s">
        <v>395</v>
      </c>
      <c s="25" t="s">
        <v>47</v>
      </c>
      <c s="30" t="s">
        <v>396</v>
      </c>
      <c s="31" t="s">
        <v>384</v>
      </c>
      <c s="32">
        <v>1190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397</v>
      </c>
    </row>
    <row r="35" spans="1:5" ht="127.5">
      <c r="A35" s="36" t="s">
        <v>52</v>
      </c>
      <c r="E35" s="37" t="s">
        <v>398</v>
      </c>
    </row>
    <row r="36" spans="1:5" ht="25.5">
      <c r="A36" t="s">
        <v>53</v>
      </c>
      <c r="E36" s="35" t="s">
        <v>387</v>
      </c>
    </row>
    <row r="37" spans="1:16" ht="25.5">
      <c r="A37" s="25" t="s">
        <v>45</v>
      </c>
      <c s="29" t="s">
        <v>75</v>
      </c>
      <c s="29" t="s">
        <v>399</v>
      </c>
      <c s="25" t="s">
        <v>47</v>
      </c>
      <c s="30" t="s">
        <v>400</v>
      </c>
      <c s="31" t="s">
        <v>164</v>
      </c>
      <c s="32">
        <v>25.5</v>
      </c>
      <c s="33">
        <v>0</v>
      </c>
      <c s="33">
        <f>ROUND(ROUND(H37,2)*ROUND(G37,3),2)</f>
      </c>
      <c r="O37">
        <f>(I37*0)/100</f>
      </c>
      <c t="s">
        <v>27</v>
      </c>
    </row>
    <row r="38" spans="1:5" ht="12.75">
      <c r="A38" s="34" t="s">
        <v>50</v>
      </c>
      <c r="E38" s="35" t="s">
        <v>401</v>
      </c>
    </row>
    <row r="39" spans="1:5" ht="153">
      <c r="A39" s="36" t="s">
        <v>52</v>
      </c>
      <c r="E39" s="37" t="s">
        <v>402</v>
      </c>
    </row>
    <row r="40" spans="1:5" ht="38.25">
      <c r="A40" t="s">
        <v>53</v>
      </c>
      <c r="E40" s="35" t="s">
        <v>403</v>
      </c>
    </row>
    <row r="41" spans="1:16" ht="12.75">
      <c r="A41" s="25" t="s">
        <v>45</v>
      </c>
      <c s="29" t="s">
        <v>40</v>
      </c>
      <c s="29" t="s">
        <v>404</v>
      </c>
      <c s="25" t="s">
        <v>47</v>
      </c>
      <c s="30" t="s">
        <v>405</v>
      </c>
      <c s="31" t="s">
        <v>164</v>
      </c>
      <c s="32">
        <v>25.5</v>
      </c>
      <c s="33">
        <v>0</v>
      </c>
      <c s="33">
        <f>ROUND(ROUND(H41,2)*ROUND(G41,3),2)</f>
      </c>
      <c r="O41">
        <f>(I41*0)/100</f>
      </c>
      <c t="s">
        <v>27</v>
      </c>
    </row>
    <row r="42" spans="1:5" ht="12.75">
      <c r="A42" s="34" t="s">
        <v>50</v>
      </c>
      <c r="E42" s="35" t="s">
        <v>406</v>
      </c>
    </row>
    <row r="43" spans="1:5" ht="153">
      <c r="A43" s="36" t="s">
        <v>52</v>
      </c>
      <c r="E43" s="37" t="s">
        <v>402</v>
      </c>
    </row>
    <row r="44" spans="1:5" ht="25.5">
      <c r="A44" t="s">
        <v>53</v>
      </c>
      <c r="E44" s="35" t="s">
        <v>407</v>
      </c>
    </row>
    <row r="45" spans="1:16" ht="12.75">
      <c r="A45" s="25" t="s">
        <v>45</v>
      </c>
      <c s="29" t="s">
        <v>42</v>
      </c>
      <c s="29" t="s">
        <v>408</v>
      </c>
      <c s="25" t="s">
        <v>47</v>
      </c>
      <c s="30" t="s">
        <v>409</v>
      </c>
      <c s="31" t="s">
        <v>73</v>
      </c>
      <c s="32">
        <v>17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410</v>
      </c>
    </row>
    <row r="47" spans="1:5" ht="127.5">
      <c r="A47" s="36" t="s">
        <v>52</v>
      </c>
      <c r="E47" s="37" t="s">
        <v>411</v>
      </c>
    </row>
    <row r="48" spans="1:5" ht="76.5">
      <c r="A48" t="s">
        <v>53</v>
      </c>
      <c r="E48" s="35" t="s">
        <v>412</v>
      </c>
    </row>
    <row r="49" spans="1:16" ht="12.75">
      <c r="A49" s="25" t="s">
        <v>45</v>
      </c>
      <c s="29" t="s">
        <v>81</v>
      </c>
      <c s="29" t="s">
        <v>413</v>
      </c>
      <c s="25" t="s">
        <v>47</v>
      </c>
      <c s="30" t="s">
        <v>414</v>
      </c>
      <c s="31" t="s">
        <v>73</v>
      </c>
      <c s="32">
        <v>17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415</v>
      </c>
    </row>
    <row r="51" spans="1:5" ht="127.5">
      <c r="A51" s="36" t="s">
        <v>52</v>
      </c>
      <c r="E51" s="37" t="s">
        <v>411</v>
      </c>
    </row>
    <row r="52" spans="1:5" ht="25.5">
      <c r="A52" t="s">
        <v>53</v>
      </c>
      <c r="E52" s="35" t="s">
        <v>416</v>
      </c>
    </row>
    <row r="53" spans="1:16" ht="12.75">
      <c r="A53" s="25" t="s">
        <v>45</v>
      </c>
      <c s="29" t="s">
        <v>84</v>
      </c>
      <c s="29" t="s">
        <v>417</v>
      </c>
      <c s="25" t="s">
        <v>47</v>
      </c>
      <c s="30" t="s">
        <v>418</v>
      </c>
      <c s="31" t="s">
        <v>384</v>
      </c>
      <c s="32">
        <v>1715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419</v>
      </c>
    </row>
    <row r="55" spans="1:5" ht="127.5">
      <c r="A55" s="36" t="s">
        <v>52</v>
      </c>
      <c r="E55" s="37" t="s">
        <v>420</v>
      </c>
    </row>
    <row r="56" spans="1:5" ht="25.5">
      <c r="A56" t="s">
        <v>53</v>
      </c>
      <c r="E56" s="35" t="s">
        <v>421</v>
      </c>
    </row>
    <row r="57" spans="1:16" ht="12.75">
      <c r="A57" s="25" t="s">
        <v>45</v>
      </c>
      <c s="29" t="s">
        <v>87</v>
      </c>
      <c s="29" t="s">
        <v>422</v>
      </c>
      <c s="25" t="s">
        <v>47</v>
      </c>
      <c s="30" t="s">
        <v>423</v>
      </c>
      <c s="31" t="s">
        <v>73</v>
      </c>
      <c s="32">
        <v>8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424</v>
      </c>
    </row>
    <row r="59" spans="1:5" ht="127.5">
      <c r="A59" s="36" t="s">
        <v>52</v>
      </c>
      <c r="E59" s="37" t="s">
        <v>425</v>
      </c>
    </row>
    <row r="60" spans="1:5" ht="76.5">
      <c r="A60" t="s">
        <v>53</v>
      </c>
      <c r="E60" s="35" t="s">
        <v>412</v>
      </c>
    </row>
    <row r="61" spans="1:16" ht="12.75">
      <c r="A61" s="25" t="s">
        <v>45</v>
      </c>
      <c s="29" t="s">
        <v>91</v>
      </c>
      <c s="29" t="s">
        <v>426</v>
      </c>
      <c s="25" t="s">
        <v>47</v>
      </c>
      <c s="30" t="s">
        <v>427</v>
      </c>
      <c s="31" t="s">
        <v>73</v>
      </c>
      <c s="32">
        <v>8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428</v>
      </c>
    </row>
    <row r="63" spans="1:5" ht="127.5">
      <c r="A63" s="36" t="s">
        <v>52</v>
      </c>
      <c r="E63" s="37" t="s">
        <v>425</v>
      </c>
    </row>
    <row r="64" spans="1:5" ht="25.5">
      <c r="A64" t="s">
        <v>53</v>
      </c>
      <c r="E64" s="35" t="s">
        <v>416</v>
      </c>
    </row>
    <row r="65" spans="1:16" ht="12.75">
      <c r="A65" s="25" t="s">
        <v>45</v>
      </c>
      <c s="29" t="s">
        <v>96</v>
      </c>
      <c s="29" t="s">
        <v>429</v>
      </c>
      <c s="25" t="s">
        <v>47</v>
      </c>
      <c s="30" t="s">
        <v>430</v>
      </c>
      <c s="31" t="s">
        <v>384</v>
      </c>
      <c s="32">
        <v>770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431</v>
      </c>
    </row>
    <row r="67" spans="1:5" ht="127.5">
      <c r="A67" s="36" t="s">
        <v>52</v>
      </c>
      <c r="E67" s="37" t="s">
        <v>432</v>
      </c>
    </row>
    <row r="68" spans="1:5" ht="25.5">
      <c r="A68" t="s">
        <v>53</v>
      </c>
      <c r="E68" s="35" t="s">
        <v>421</v>
      </c>
    </row>
    <row r="69" spans="1:16" ht="12.75">
      <c r="A69" s="25" t="s">
        <v>45</v>
      </c>
      <c s="29" t="s">
        <v>100</v>
      </c>
      <c s="29" t="s">
        <v>433</v>
      </c>
      <c s="25" t="s">
        <v>47</v>
      </c>
      <c s="30" t="s">
        <v>434</v>
      </c>
      <c s="31" t="s">
        <v>73</v>
      </c>
      <c s="32">
        <v>14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435</v>
      </c>
    </row>
    <row r="71" spans="1:5" ht="178.5">
      <c r="A71" s="36" t="s">
        <v>52</v>
      </c>
      <c r="E71" s="37" t="s">
        <v>436</v>
      </c>
    </row>
    <row r="72" spans="1:5" ht="76.5">
      <c r="A72" t="s">
        <v>53</v>
      </c>
      <c r="E72" s="35" t="s">
        <v>412</v>
      </c>
    </row>
    <row r="73" spans="1:16" ht="12.75">
      <c r="A73" s="25" t="s">
        <v>45</v>
      </c>
      <c s="29" t="s">
        <v>105</v>
      </c>
      <c s="29" t="s">
        <v>437</v>
      </c>
      <c s="25" t="s">
        <v>47</v>
      </c>
      <c s="30" t="s">
        <v>438</v>
      </c>
      <c s="31" t="s">
        <v>73</v>
      </c>
      <c s="32">
        <v>14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439</v>
      </c>
    </row>
    <row r="75" spans="1:5" ht="178.5">
      <c r="A75" s="36" t="s">
        <v>52</v>
      </c>
      <c r="E75" s="37" t="s">
        <v>436</v>
      </c>
    </row>
    <row r="76" spans="1:5" ht="25.5">
      <c r="A76" t="s">
        <v>53</v>
      </c>
      <c r="E76" s="35" t="s">
        <v>416</v>
      </c>
    </row>
    <row r="77" spans="1:16" ht="12.75">
      <c r="A77" s="25" t="s">
        <v>45</v>
      </c>
      <c s="29" t="s">
        <v>107</v>
      </c>
      <c s="29" t="s">
        <v>440</v>
      </c>
      <c s="25" t="s">
        <v>47</v>
      </c>
      <c s="30" t="s">
        <v>441</v>
      </c>
      <c s="31" t="s">
        <v>384</v>
      </c>
      <c s="32">
        <v>588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442</v>
      </c>
    </row>
    <row r="79" spans="1:5" ht="178.5">
      <c r="A79" s="36" t="s">
        <v>52</v>
      </c>
      <c r="E79" s="37" t="s">
        <v>443</v>
      </c>
    </row>
    <row r="80" spans="1:5" ht="25.5">
      <c r="A80" t="s">
        <v>53</v>
      </c>
      <c r="E80" s="35" t="s">
        <v>421</v>
      </c>
    </row>
    <row r="81" spans="1:16" ht="12.75">
      <c r="A81" s="25" t="s">
        <v>45</v>
      </c>
      <c s="29" t="s">
        <v>112</v>
      </c>
      <c s="29" t="s">
        <v>444</v>
      </c>
      <c s="25" t="s">
        <v>47</v>
      </c>
      <c s="30" t="s">
        <v>445</v>
      </c>
      <c s="31" t="s">
        <v>73</v>
      </c>
      <c s="32">
        <v>12</v>
      </c>
      <c s="33">
        <v>0</v>
      </c>
      <c s="33">
        <f>ROUND(ROUND(H81,2)*ROUND(G81,3),2)</f>
      </c>
      <c r="O81">
        <f>(I81*0)/100</f>
      </c>
      <c t="s">
        <v>27</v>
      </c>
    </row>
    <row r="82" spans="1:5" ht="12.75">
      <c r="A82" s="34" t="s">
        <v>50</v>
      </c>
      <c r="E82" s="35" t="s">
        <v>446</v>
      </c>
    </row>
    <row r="83" spans="1:5" ht="114.75">
      <c r="A83" s="36" t="s">
        <v>52</v>
      </c>
      <c r="E83" s="37" t="s">
        <v>447</v>
      </c>
    </row>
    <row r="84" spans="1:5" ht="76.5">
      <c r="A84" t="s">
        <v>53</v>
      </c>
      <c r="E84" s="35" t="s">
        <v>448</v>
      </c>
    </row>
    <row r="85" spans="1:16" ht="12.75">
      <c r="A85" s="25" t="s">
        <v>45</v>
      </c>
      <c s="29" t="s">
        <v>213</v>
      </c>
      <c s="29" t="s">
        <v>449</v>
      </c>
      <c s="25" t="s">
        <v>47</v>
      </c>
      <c s="30" t="s">
        <v>450</v>
      </c>
      <c s="31" t="s">
        <v>73</v>
      </c>
      <c s="32">
        <v>12</v>
      </c>
      <c s="33">
        <v>0</v>
      </c>
      <c s="33">
        <f>ROUND(ROUND(H85,2)*ROUND(G85,3),2)</f>
      </c>
      <c r="O85">
        <f>(I85*0)/100</f>
      </c>
      <c t="s">
        <v>27</v>
      </c>
    </row>
    <row r="86" spans="1:5" ht="12.75">
      <c r="A86" s="34" t="s">
        <v>50</v>
      </c>
      <c r="E86" s="35" t="s">
        <v>451</v>
      </c>
    </row>
    <row r="87" spans="1:5" ht="114.75">
      <c r="A87" s="36" t="s">
        <v>52</v>
      </c>
      <c r="E87" s="37" t="s">
        <v>447</v>
      </c>
    </row>
    <row r="88" spans="1:5" ht="25.5">
      <c r="A88" t="s">
        <v>53</v>
      </c>
      <c r="E88" s="35" t="s">
        <v>416</v>
      </c>
    </row>
    <row r="89" spans="1:16" ht="12.75">
      <c r="A89" s="25" t="s">
        <v>45</v>
      </c>
      <c s="29" t="s">
        <v>219</v>
      </c>
      <c s="29" t="s">
        <v>452</v>
      </c>
      <c s="25" t="s">
        <v>47</v>
      </c>
      <c s="30" t="s">
        <v>453</v>
      </c>
      <c s="31" t="s">
        <v>384</v>
      </c>
      <c s="32">
        <v>1190</v>
      </c>
      <c s="33">
        <v>0</v>
      </c>
      <c s="33">
        <f>ROUND(ROUND(H89,2)*ROUND(G89,3),2)</f>
      </c>
      <c r="O89">
        <f>(I89*0)/100</f>
      </c>
      <c t="s">
        <v>27</v>
      </c>
    </row>
    <row r="90" spans="1:5" ht="12.75">
      <c r="A90" s="34" t="s">
        <v>50</v>
      </c>
      <c r="E90" s="35" t="s">
        <v>454</v>
      </c>
    </row>
    <row r="91" spans="1:5" ht="114.75">
      <c r="A91" s="36" t="s">
        <v>52</v>
      </c>
      <c r="E91" s="37" t="s">
        <v>455</v>
      </c>
    </row>
    <row r="92" spans="1:5" ht="25.5">
      <c r="A92" t="s">
        <v>53</v>
      </c>
      <c r="E92" s="35" t="s">
        <v>421</v>
      </c>
    </row>
    <row r="93" spans="1:16" ht="12.75">
      <c r="A93" s="25" t="s">
        <v>45</v>
      </c>
      <c s="29" t="s">
        <v>224</v>
      </c>
      <c s="29" t="s">
        <v>456</v>
      </c>
      <c s="25" t="s">
        <v>47</v>
      </c>
      <c s="30" t="s">
        <v>457</v>
      </c>
      <c s="31" t="s">
        <v>73</v>
      </c>
      <c s="32">
        <v>22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458</v>
      </c>
    </row>
    <row r="95" spans="1:5" ht="229.5">
      <c r="A95" s="36" t="s">
        <v>52</v>
      </c>
      <c r="E95" s="37" t="s">
        <v>459</v>
      </c>
    </row>
    <row r="96" spans="1:5" ht="63.75">
      <c r="A96" t="s">
        <v>53</v>
      </c>
      <c r="E96" s="35" t="s">
        <v>460</v>
      </c>
    </row>
    <row r="97" spans="1:16" ht="12.75">
      <c r="A97" s="25" t="s">
        <v>45</v>
      </c>
      <c s="29" t="s">
        <v>230</v>
      </c>
      <c s="29" t="s">
        <v>461</v>
      </c>
      <c s="25" t="s">
        <v>47</v>
      </c>
      <c s="30" t="s">
        <v>462</v>
      </c>
      <c s="31" t="s">
        <v>73</v>
      </c>
      <c s="32">
        <v>22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463</v>
      </c>
    </row>
    <row r="99" spans="1:5" ht="229.5">
      <c r="A99" s="36" t="s">
        <v>52</v>
      </c>
      <c r="E99" s="37" t="s">
        <v>459</v>
      </c>
    </row>
    <row r="100" spans="1:5" ht="25.5">
      <c r="A100" t="s">
        <v>53</v>
      </c>
      <c r="E100" s="35" t="s">
        <v>416</v>
      </c>
    </row>
    <row r="101" spans="1:16" ht="12.75">
      <c r="A101" s="25" t="s">
        <v>45</v>
      </c>
      <c s="29" t="s">
        <v>236</v>
      </c>
      <c s="29" t="s">
        <v>464</v>
      </c>
      <c s="25" t="s">
        <v>47</v>
      </c>
      <c s="30" t="s">
        <v>465</v>
      </c>
      <c s="31" t="s">
        <v>384</v>
      </c>
      <c s="32">
        <v>1358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466</v>
      </c>
    </row>
    <row r="103" spans="1:5" ht="229.5">
      <c r="A103" s="36" t="s">
        <v>52</v>
      </c>
      <c r="E103" s="37" t="s">
        <v>467</v>
      </c>
    </row>
    <row r="104" spans="1:5" ht="25.5">
      <c r="A104" t="s">
        <v>53</v>
      </c>
      <c r="E104" s="35" t="s">
        <v>421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